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8052" windowHeight="6036" tabRatio="804" activeTab="1"/>
  </bookViews>
  <sheets>
    <sheet name="mål" sheetId="1" r:id="rId1"/>
    <sheet name="2002" sheetId="2" r:id="rId2"/>
    <sheet name="statistikk" sheetId="3" r:id="rId3"/>
    <sheet name="heime borte" sheetId="4" r:id="rId4"/>
    <sheet name="utvikling" sheetId="5" r:id="rId5"/>
    <sheet name="kort" sheetId="6" r:id="rId6"/>
    <sheet name="BØRS" sheetId="7" r:id="rId7"/>
    <sheet name="treningsk" sheetId="8" r:id="rId8"/>
    <sheet name="Junior" sheetId="9" r:id="rId9"/>
  </sheets>
  <definedNames/>
  <calcPr fullCalcOnLoad="1"/>
</workbook>
</file>

<file path=xl/sharedStrings.xml><?xml version="1.0" encoding="utf-8"?>
<sst xmlns="http://schemas.openxmlformats.org/spreadsheetml/2006/main" count="557" uniqueCount="434">
  <si>
    <t>Målskorere</t>
  </si>
  <si>
    <t>LARSNES:</t>
  </si>
  <si>
    <t>V.TORSET</t>
  </si>
  <si>
    <t>MSIL/LIL 2:</t>
  </si>
  <si>
    <t>ÅHEIM:</t>
  </si>
  <si>
    <t>selvmål</t>
  </si>
  <si>
    <t>NORBORG:</t>
  </si>
  <si>
    <t>K.GAMLEM</t>
  </si>
  <si>
    <t>R.SANDVIK</t>
  </si>
  <si>
    <t>K.I.KROGSETHAGEN</t>
  </si>
  <si>
    <t>Ø.KRIKEN</t>
  </si>
  <si>
    <t>T.G.URKEDAL</t>
  </si>
  <si>
    <t>T.A.SVOREN</t>
  </si>
  <si>
    <t>G.O.GRØNLI</t>
  </si>
  <si>
    <t>E.YORK</t>
  </si>
  <si>
    <t>O.S.HUSEVÅG</t>
  </si>
  <si>
    <t>S.E.REITAN</t>
  </si>
  <si>
    <t>C.SØVIK</t>
  </si>
  <si>
    <t>A.GAMLEM</t>
  </si>
  <si>
    <t>BLINDHEIM/EMBLEM</t>
  </si>
  <si>
    <t>S.WOLD</t>
  </si>
  <si>
    <t>K.E.GRYTTEN</t>
  </si>
  <si>
    <t>R.J.SKODJE-OLSEN</t>
  </si>
  <si>
    <t>AUSTEFJORD/VOLDA 2</t>
  </si>
  <si>
    <t>HERD/SIL 2</t>
  </si>
  <si>
    <t>J.E.LEIRA</t>
  </si>
  <si>
    <t>TOPPSKORERE:</t>
  </si>
  <si>
    <t>NORBORG</t>
  </si>
  <si>
    <t>GURSKEN</t>
  </si>
  <si>
    <t>LARSNES</t>
  </si>
  <si>
    <t>ÅHEIM</t>
  </si>
  <si>
    <t>HERD/SIL2</t>
  </si>
  <si>
    <t>K.Å.HAUGE</t>
  </si>
  <si>
    <t>L.FYLLING</t>
  </si>
  <si>
    <t>LAG</t>
  </si>
  <si>
    <t xml:space="preserve">        K</t>
  </si>
  <si>
    <t xml:space="preserve">         S</t>
  </si>
  <si>
    <t xml:space="preserve">         U</t>
  </si>
  <si>
    <t xml:space="preserve">         T</t>
  </si>
  <si>
    <t xml:space="preserve">      FOR</t>
  </si>
  <si>
    <t xml:space="preserve">      MOT</t>
  </si>
  <si>
    <t xml:space="preserve">        +/-</t>
  </si>
  <si>
    <t xml:space="preserve">        P</t>
  </si>
  <si>
    <t>AUSTEFJ./VOLDA 2</t>
  </si>
  <si>
    <t>MSIL/LIL 2</t>
  </si>
  <si>
    <t>RESULTATER</t>
  </si>
  <si>
    <t>mål:</t>
  </si>
  <si>
    <t>serie</t>
  </si>
  <si>
    <t>andre</t>
  </si>
  <si>
    <t>totalt</t>
  </si>
  <si>
    <t>S.GRYTTEN</t>
  </si>
  <si>
    <t>G.O.TENNFJORD</t>
  </si>
  <si>
    <t>V.GRYTTEN</t>
  </si>
  <si>
    <t>J.E.DRØNNESUND</t>
  </si>
  <si>
    <t>B/E</t>
  </si>
  <si>
    <t>SELVMÅL</t>
  </si>
  <si>
    <t>STATISTIKK:</t>
  </si>
  <si>
    <t>Når kommer målene:</t>
  </si>
  <si>
    <t>Norborg</t>
  </si>
  <si>
    <t>Motstander</t>
  </si>
  <si>
    <t>1-15 min</t>
  </si>
  <si>
    <t>16-30 min</t>
  </si>
  <si>
    <t>31-45 min</t>
  </si>
  <si>
    <t>46-60 min</t>
  </si>
  <si>
    <t>61-75 min</t>
  </si>
  <si>
    <t>76-90 min</t>
  </si>
  <si>
    <t xml:space="preserve">               K</t>
  </si>
  <si>
    <t xml:space="preserve">                S</t>
  </si>
  <si>
    <t xml:space="preserve">                U</t>
  </si>
  <si>
    <t xml:space="preserve">                T</t>
  </si>
  <si>
    <t>NÅR 0-1</t>
  </si>
  <si>
    <t>NÅR 1-0</t>
  </si>
  <si>
    <t>BORTETABELL</t>
  </si>
  <si>
    <t>TOPPLAGENE IMELLOM</t>
  </si>
  <si>
    <t xml:space="preserve"> 1-1</t>
  </si>
  <si>
    <t>1. HALVDEL AV SESONGEN</t>
  </si>
  <si>
    <t>2. HALVDEL</t>
  </si>
  <si>
    <t>Norborg mot øvre halvdel:</t>
  </si>
  <si>
    <t>Norborg mot nederste halvdel:</t>
  </si>
  <si>
    <t>spelt</t>
  </si>
  <si>
    <t>pos.</t>
  </si>
  <si>
    <t>POENG:</t>
  </si>
  <si>
    <t>1 KAMP</t>
  </si>
  <si>
    <t>AV2</t>
  </si>
  <si>
    <t>MSIL/LIL2</t>
  </si>
  <si>
    <t>I SUNNMØRSHALLEN (VINTERSERIEN)</t>
  </si>
  <si>
    <t>TJØRVÅG</t>
  </si>
  <si>
    <t>STRANDA 2</t>
  </si>
  <si>
    <t>5. Divisjon 2002</t>
  </si>
  <si>
    <t>total kampstatistikk 2002:</t>
  </si>
  <si>
    <t>TRENINGSKAMPER 2002:</t>
  </si>
  <si>
    <t xml:space="preserve"> 9-1</t>
  </si>
  <si>
    <t>NORBORG-TJØRVÅG</t>
  </si>
  <si>
    <t>4-3  (3-1)</t>
  </si>
  <si>
    <t xml:space="preserve">     14-5</t>
  </si>
  <si>
    <t xml:space="preserve">      8-7</t>
  </si>
  <si>
    <t>TIL/FIKS/REK</t>
  </si>
  <si>
    <t xml:space="preserve">       2-16</t>
  </si>
  <si>
    <t xml:space="preserve">     14-10</t>
  </si>
  <si>
    <t>TABELL VINTERSERIEN PULJE 7</t>
  </si>
  <si>
    <t>4-2 (3-1)</t>
  </si>
  <si>
    <t>1-1 (1-0)</t>
  </si>
  <si>
    <t>1-2 (0-1)</t>
  </si>
  <si>
    <t>TOTAL KAMPSTATISTIKK 2002 (treningskamper/cup):</t>
  </si>
  <si>
    <t>K.SØVIKNES</t>
  </si>
  <si>
    <t>K.VEGSUND</t>
  </si>
  <si>
    <t>4-3 (1-1)</t>
  </si>
  <si>
    <t>M.KALVØ</t>
  </si>
  <si>
    <t>2-4 (2-0)</t>
  </si>
  <si>
    <t>2-1 (0-0)</t>
  </si>
  <si>
    <t>SERIEKAMPAR JUNIOR</t>
  </si>
  <si>
    <t>MÅL:</t>
  </si>
  <si>
    <t xml:space="preserve">ASGEIR KALVØ </t>
  </si>
  <si>
    <t>6-1 (1-1)</t>
  </si>
  <si>
    <t>PREBEN HESTAD</t>
  </si>
  <si>
    <t>BJØRGE WORREN</t>
  </si>
  <si>
    <t>FRODE LEIKVOLL</t>
  </si>
  <si>
    <t>RAYMOND ABELTUN</t>
  </si>
  <si>
    <t>TERJE OTTERSEN</t>
  </si>
  <si>
    <t>ANDERS VAAGEN</t>
  </si>
  <si>
    <t>NORBORGS BESTE SPELAR</t>
  </si>
  <si>
    <t>J.VATNEHOL</t>
  </si>
  <si>
    <t>R.GRYTTEN</t>
  </si>
  <si>
    <t>siste kamp</t>
  </si>
  <si>
    <t>kamper</t>
  </si>
  <si>
    <t>snitt</t>
  </si>
  <si>
    <t>Ø.FARSTAD</t>
  </si>
  <si>
    <t>G.PEDREIRA</t>
  </si>
  <si>
    <t>2-0 (1-0)</t>
  </si>
  <si>
    <t>NORBORGS BESTE</t>
  </si>
  <si>
    <t>kriterier: spelaren må ha vore på bana i minimum 30 minutt</t>
  </si>
  <si>
    <t>E.LAVERTON</t>
  </si>
  <si>
    <t>A.VOLSTAD</t>
  </si>
  <si>
    <t>KNUT IVAR BJØRLYKHAUG</t>
  </si>
  <si>
    <t>ANDRE VÅGNES</t>
  </si>
  <si>
    <t>VIDAR RØBEKK</t>
  </si>
  <si>
    <t>STIAN BJØRKEDAL FYLLING</t>
  </si>
  <si>
    <t>STIG HARALD MYKLEBUST</t>
  </si>
  <si>
    <t>TARJEI ALMESTAD</t>
  </si>
  <si>
    <t>JAN ROGER HAMRE</t>
  </si>
  <si>
    <t>PER TORE MÅEN</t>
  </si>
  <si>
    <t>BJØRNAR FYLLING</t>
  </si>
  <si>
    <t>OLE KRISTIAN LIED</t>
  </si>
  <si>
    <t>MSIL</t>
  </si>
  <si>
    <t>dommarbørsen:</t>
  </si>
  <si>
    <t>Øyvind Heggstad, Spjelkavik</t>
  </si>
  <si>
    <t>Arild Steinsbu, Ellingsøy</t>
  </si>
  <si>
    <t>ASLE JOANSEN</t>
  </si>
  <si>
    <t>GEIR HARALD EIKREM</t>
  </si>
  <si>
    <t>ENDRE ÅKERNES</t>
  </si>
  <si>
    <t>EIRIK FISKERSTRAND</t>
  </si>
  <si>
    <t>JAN MAGNE KNUTSEN</t>
  </si>
  <si>
    <t>JAN ØYSTEIN HÅVIK</t>
  </si>
  <si>
    <t>EIRIK D. PETTERSEN</t>
  </si>
  <si>
    <t>P.HESTAD</t>
  </si>
  <si>
    <t>B.WORREN</t>
  </si>
  <si>
    <t>A.VAAGEN</t>
  </si>
  <si>
    <t>3-2 (1-1)</t>
  </si>
  <si>
    <t>Kjell Heltne, Spjelkavik</t>
  </si>
  <si>
    <t>FINN HARRY SJØHOLT</t>
  </si>
  <si>
    <t>PER KENNETH HOVDEVIK</t>
  </si>
  <si>
    <t>TERJE SLAGNES</t>
  </si>
  <si>
    <t>JØRGEN SUNDAL</t>
  </si>
  <si>
    <t>LARS EVEN HELSTAD</t>
  </si>
  <si>
    <t>ESPEN HOVE</t>
  </si>
  <si>
    <t>TJØRVÅG-NORBORG</t>
  </si>
  <si>
    <t>2-0 (0-0)</t>
  </si>
  <si>
    <t>Morten B. Digernes, Bergsøy</t>
  </si>
  <si>
    <t>WILLIAM INDREVÅG</t>
  </si>
  <si>
    <t>ANDRE FYLLING</t>
  </si>
  <si>
    <t>SJØLMÅL</t>
  </si>
  <si>
    <t>STEINAR LADE</t>
  </si>
  <si>
    <t>SVEN WESTERÅS</t>
  </si>
  <si>
    <t>STEINAR HJELLE</t>
  </si>
  <si>
    <t>DAG OLA RAMSTAD</t>
  </si>
  <si>
    <t>MAGNUS ANTONSEN</t>
  </si>
  <si>
    <t>TORMOD HVATTUM</t>
  </si>
  <si>
    <t>HENNING HAREIDE</t>
  </si>
  <si>
    <t>KNUT ERIK AAL</t>
  </si>
  <si>
    <t>KIM FJØRSTAD</t>
  </si>
  <si>
    <t xml:space="preserve">HEIMETABELL </t>
  </si>
  <si>
    <t>TOR ARNE DYRHOL</t>
  </si>
  <si>
    <t>VEBJØRN SANDVIK</t>
  </si>
  <si>
    <t>THOMAS FRIC</t>
  </si>
  <si>
    <t>6-0 (3-0)</t>
  </si>
  <si>
    <t>Per Bjarte Ludviksen, Hundeidvik</t>
  </si>
  <si>
    <t>juniorbørsen</t>
  </si>
  <si>
    <t>STEFFEN</t>
  </si>
  <si>
    <t>GEIR OVE T</t>
  </si>
  <si>
    <t>ADRIAN</t>
  </si>
  <si>
    <t>DANIEL</t>
  </si>
  <si>
    <t>FRANK R. SOLHEIM</t>
  </si>
  <si>
    <t>mangler</t>
  </si>
  <si>
    <t>KURT OVE LONGVA</t>
  </si>
  <si>
    <t>JOHNNY SÆTRE</t>
  </si>
  <si>
    <t>S.FLATSET</t>
  </si>
  <si>
    <t>TORSTEIN VOLSTAD</t>
  </si>
  <si>
    <t>JAKOB BREKKE</t>
  </si>
  <si>
    <t>ROY MAGNE SUNDE</t>
  </si>
  <si>
    <t>ODDBJØRN SELJESET</t>
  </si>
  <si>
    <t>ANDRE NYBØ</t>
  </si>
  <si>
    <t>1-6 (0-2)</t>
  </si>
  <si>
    <t>Atle J. Hole, VRF</t>
  </si>
  <si>
    <t>Lag</t>
  </si>
  <si>
    <t>Gule</t>
  </si>
  <si>
    <t>Raude</t>
  </si>
  <si>
    <t>Poeng</t>
  </si>
  <si>
    <t>Herd/SIL2</t>
  </si>
  <si>
    <t>Tjørvåg</t>
  </si>
  <si>
    <t>Gursken</t>
  </si>
  <si>
    <t>Larsnes</t>
  </si>
  <si>
    <t>Åheim</t>
  </si>
  <si>
    <t>Blindheim</t>
  </si>
  <si>
    <t>Austefjord</t>
  </si>
  <si>
    <t>Stranda2</t>
  </si>
  <si>
    <t>BJØRGE LARSEN</t>
  </si>
  <si>
    <t>STIAN MYRSETH</t>
  </si>
  <si>
    <t>PER KRISTIAN GISKE</t>
  </si>
  <si>
    <t>HENNING NYDAL</t>
  </si>
  <si>
    <t>5-2 (2-1)</t>
  </si>
  <si>
    <t>VEGARD KJERSTAD</t>
  </si>
  <si>
    <t>JAN SINDRE ISENE</t>
  </si>
  <si>
    <t>DAGFINN KARLSVIK</t>
  </si>
  <si>
    <t xml:space="preserve">manglar </t>
  </si>
  <si>
    <t>K.I.BJØRLYKHAUG</t>
  </si>
  <si>
    <t>OLE JOHNNY GAMLEM</t>
  </si>
  <si>
    <t>FREDRIK FURNES</t>
  </si>
  <si>
    <t>HÅVARD SUNDSETH</t>
  </si>
  <si>
    <t>Ø.LONGVANES</t>
  </si>
  <si>
    <t>ØYVIND LONGVANES</t>
  </si>
  <si>
    <t>0-5 (0-2)</t>
  </si>
  <si>
    <t>-</t>
  </si>
  <si>
    <t>M.Ribic, VRF</t>
  </si>
  <si>
    <t>S.E.MÅRSTØL</t>
  </si>
  <si>
    <t>FRANK STIAN MYRSETH</t>
  </si>
  <si>
    <t>KNUT PETTERSEN</t>
  </si>
  <si>
    <t>JAN ERIK KVISSEL</t>
  </si>
  <si>
    <t>HERD</t>
  </si>
  <si>
    <t>STRANDA2</t>
  </si>
  <si>
    <t>TORE MÅRSTØL</t>
  </si>
  <si>
    <t>ESPEN EIKÅSEN</t>
  </si>
  <si>
    <t>TORBJØRN OSDAL</t>
  </si>
  <si>
    <t>MARIUS ALNES</t>
  </si>
  <si>
    <t>4-1 (3-0)</t>
  </si>
  <si>
    <t>O.K.LIED</t>
  </si>
  <si>
    <t>ESPEN GRÆSDAL</t>
  </si>
  <si>
    <t>TOR ARNE KROKEN</t>
  </si>
  <si>
    <t>KENT R. SØRHELLER</t>
  </si>
  <si>
    <t>MARIUS FYLLING</t>
  </si>
  <si>
    <t>CHRISTIAN FURNES</t>
  </si>
  <si>
    <t>STEFFEN MOLTU</t>
  </si>
  <si>
    <t>A.FYLLING</t>
  </si>
  <si>
    <t>1. Omg</t>
  </si>
  <si>
    <t>2. Omg</t>
  </si>
  <si>
    <t>Målsjanser Norborg:</t>
  </si>
  <si>
    <t>Målsjanser motstandar:</t>
  </si>
  <si>
    <t>Hjørnespark Norborg:</t>
  </si>
  <si>
    <t>Hjørnespark motstandar:</t>
  </si>
  <si>
    <t>Mål på corner norborg:</t>
  </si>
  <si>
    <t>Mål på corner motstandar:</t>
  </si>
  <si>
    <t>ÅSMUND EIDE</t>
  </si>
  <si>
    <t>OLE TEODOR HOVDEN</t>
  </si>
  <si>
    <t>HÅVARD KARLSEN</t>
  </si>
  <si>
    <t>MORTEN EILERTSEN</t>
  </si>
  <si>
    <t>LENNART SJØHOLT</t>
  </si>
  <si>
    <t>OLE KRISTIAN FIVELSTAD</t>
  </si>
  <si>
    <t>ROAR EIKREM</t>
  </si>
  <si>
    <t>P.T.MÅEN</t>
  </si>
  <si>
    <t>HERD-NORBORG</t>
  </si>
  <si>
    <t>1-1 (0-0)</t>
  </si>
  <si>
    <t>NORBORG-MSIL</t>
  </si>
  <si>
    <t xml:space="preserve"> 2-0</t>
  </si>
  <si>
    <t>MSIL-TJØRVÅG</t>
  </si>
  <si>
    <t xml:space="preserve"> 5-2</t>
  </si>
  <si>
    <t xml:space="preserve"> 6-0</t>
  </si>
  <si>
    <t>AADNE SANDANGER</t>
  </si>
  <si>
    <t>MARIUS WORREN</t>
  </si>
  <si>
    <t>OLE MORTEN LARSEN</t>
  </si>
  <si>
    <t>MARTIN ESPELUND</t>
  </si>
  <si>
    <t>THOMAS S. HAUGE</t>
  </si>
  <si>
    <t>0-2 (0-1)</t>
  </si>
  <si>
    <t>GEIR SINDRE BREIVIK</t>
  </si>
  <si>
    <t>ØYVIND DALSETH</t>
  </si>
  <si>
    <t>JAN OVE LANGE</t>
  </si>
  <si>
    <t>YNGVE STEFFENSEN</t>
  </si>
  <si>
    <t>TERJE KVANGARSNES</t>
  </si>
  <si>
    <t>EDWARD LAVERTON</t>
  </si>
  <si>
    <t>CARL PETTER BERNTZEN</t>
  </si>
  <si>
    <t>ØYACUP</t>
  </si>
  <si>
    <t xml:space="preserve"> 0-1</t>
  </si>
  <si>
    <t xml:space="preserve"> 2-2</t>
  </si>
  <si>
    <t xml:space="preserve"> 0-2</t>
  </si>
  <si>
    <t>Gustavo</t>
  </si>
  <si>
    <t>(øyacup er ikkje medrekna)</t>
  </si>
  <si>
    <t xml:space="preserve"> 1-7 (0-2)</t>
  </si>
  <si>
    <t xml:space="preserve"> 3-3</t>
  </si>
  <si>
    <t xml:space="preserve">     38-29</t>
  </si>
  <si>
    <t>2-1 (1-0)</t>
  </si>
  <si>
    <t>ANDOR ALBERTSEN</t>
  </si>
  <si>
    <t>SVEIN VEGAR LANGELAND</t>
  </si>
  <si>
    <t>F.H.SJØHOLT</t>
  </si>
  <si>
    <t>MSIL-HERD</t>
  </si>
  <si>
    <t xml:space="preserve"> 3-2</t>
  </si>
  <si>
    <t>TJØRVÅG-HERD</t>
  </si>
  <si>
    <t xml:space="preserve"> 0-0</t>
  </si>
  <si>
    <t>HERD-MSIL</t>
  </si>
  <si>
    <t xml:space="preserve"> 3-1</t>
  </si>
  <si>
    <t>JOHN H. RISTESUND</t>
  </si>
  <si>
    <t>KJELL OVE KNUTSEN</t>
  </si>
  <si>
    <t>HERMANN RAND</t>
  </si>
  <si>
    <t>MARIUS SVOREN</t>
  </si>
  <si>
    <t>NICOLAI GRÆSDAL</t>
  </si>
  <si>
    <t>5-1 (3-0)</t>
  </si>
  <si>
    <t xml:space="preserve"> 5-1</t>
  </si>
  <si>
    <t>ØYVIND BAKKEBØ</t>
  </si>
  <si>
    <t>BJØRNAR NUPEN</t>
  </si>
  <si>
    <t>1-0 (1-0)</t>
  </si>
  <si>
    <t xml:space="preserve"> 1-0</t>
  </si>
  <si>
    <t>MSIL-NORBORG</t>
  </si>
  <si>
    <t>TORGEIR HELLEBUST</t>
  </si>
  <si>
    <t>BJØRN ERIK JØRGENSEN</t>
  </si>
  <si>
    <t>Jan Vidar Solheim</t>
  </si>
  <si>
    <t>manglar</t>
  </si>
  <si>
    <t>STIAN INDREVÅG</t>
  </si>
  <si>
    <t>ROGER SANDVIK</t>
  </si>
  <si>
    <t>STIAN MELCHIOR</t>
  </si>
  <si>
    <t>FRODE FAUSA</t>
  </si>
  <si>
    <t>F.LEIKVOLL</t>
  </si>
  <si>
    <t>ODDGEIR VALEN</t>
  </si>
  <si>
    <t>MANGLAR</t>
  </si>
  <si>
    <t>K.O.V.KNUTSEN</t>
  </si>
  <si>
    <t>S.B.FYLLING</t>
  </si>
  <si>
    <t xml:space="preserve">1-6 (0-3) </t>
  </si>
  <si>
    <t>F.R.SOLHEIM</t>
  </si>
  <si>
    <t>A.KALVØ</t>
  </si>
  <si>
    <t>KIM IDAR</t>
  </si>
  <si>
    <t>HERD-TJØRVÅG</t>
  </si>
  <si>
    <t xml:space="preserve"> 4-2</t>
  </si>
  <si>
    <t>VEBJØRN SOLEVÅG</t>
  </si>
  <si>
    <t>Halvard Westad</t>
  </si>
  <si>
    <t>ERLEND SUNDE</t>
  </si>
  <si>
    <t>Ø.DALSETH</t>
  </si>
  <si>
    <t>7-0 (2-0)</t>
  </si>
  <si>
    <t>JONAS KIPPERBERG</t>
  </si>
  <si>
    <t>MARTIN ØDEGAARD</t>
  </si>
  <si>
    <t>kim</t>
  </si>
  <si>
    <t>Tarjei</t>
  </si>
  <si>
    <t>A.Larsen</t>
  </si>
  <si>
    <t xml:space="preserve"> 4-1</t>
  </si>
  <si>
    <t>1-10 (0-6) KROGSETHAGEN 3, GRØNLI 3, YORK, SØVIK, URKEDAL, GUSTAVO</t>
  </si>
  <si>
    <t>JØRGEN SKÅRDREVIK</t>
  </si>
  <si>
    <t>KRISTIAN LIED</t>
  </si>
  <si>
    <t>JOHNNY MAGNUSSEN</t>
  </si>
  <si>
    <t>NORBORG-HERD</t>
  </si>
  <si>
    <t>8-2 (3-0)</t>
  </si>
  <si>
    <t xml:space="preserve">     34-3</t>
  </si>
  <si>
    <t xml:space="preserve">     39-14</t>
  </si>
  <si>
    <t xml:space="preserve"> 8-2</t>
  </si>
  <si>
    <t>Norborg - Larsnes</t>
  </si>
  <si>
    <t>Blindheim/Emblem - Norborg</t>
  </si>
  <si>
    <t>Tjørvåg - Norborg</t>
  </si>
  <si>
    <t>Norborg - MSIL/LIL2</t>
  </si>
  <si>
    <t>Austefjord/VTI2 - Norborg</t>
  </si>
  <si>
    <t>Norborg - Stranda2</t>
  </si>
  <si>
    <t>Åheim - Norborg</t>
  </si>
  <si>
    <t>Norborg - Gursken</t>
  </si>
  <si>
    <t>Herd - Norborg</t>
  </si>
  <si>
    <t>Larsnes - Norborg</t>
  </si>
  <si>
    <t>Norborg - Blindheim/Emblem</t>
  </si>
  <si>
    <t>Norborg - Tjørvåg</t>
  </si>
  <si>
    <t>MSIL/LIL2 - Norborg</t>
  </si>
  <si>
    <t>Stranda2- Norborg</t>
  </si>
  <si>
    <t>Norborg - Austefjord/VTI2</t>
  </si>
  <si>
    <t>Norborg - Åheim</t>
  </si>
  <si>
    <t>Gursken - Norborg</t>
  </si>
  <si>
    <t>Norborg - Herd</t>
  </si>
  <si>
    <t>Kim Idar Krogsethagen 2</t>
  </si>
  <si>
    <t>Christian Søvik, Vebjørn Grytten</t>
  </si>
  <si>
    <t>Kim Idar Krogsethagen 2, Geir Ove Grønli, Kristian Søviknes, Eirik York, Stig Wold</t>
  </si>
  <si>
    <t>Geir Ove Grønli, Tarjei Urkedal, Kenneth Gamlem, Kim Krogsethagen, Jan Vatnehol, sm</t>
  </si>
  <si>
    <t>Kim Idar Krogsethagen 2, Stig Wold, Geir Ove Grønli, Stein Erik Reitan</t>
  </si>
  <si>
    <t>Tarjei Urkedal 2, Kristian Søviknes, Steffen Grytten, Kim Krogsethagen</t>
  </si>
  <si>
    <t>Geir Ove Grønli 3, Stein Erik Reitan</t>
  </si>
  <si>
    <t>Kim Idar Krogsethagen</t>
  </si>
  <si>
    <t>Geir Ove Grønli 2</t>
  </si>
  <si>
    <t>Geir Ove Grønli, Eirik York</t>
  </si>
  <si>
    <t>Kim Idar Krogsetgagen 3, Geir Ove Grønli, Kristian Søviknes</t>
  </si>
  <si>
    <t>Kim Idar Krogsethagen, Stein Erik Reitan</t>
  </si>
  <si>
    <t>Kim Idar Krogsethagen 4, Geir Ove Grønli 2</t>
  </si>
  <si>
    <t>Kim Krogsethagen 3, Geir O. Grønli, Tarjei Urkedal, Kennet Vegsund, Geir Ove Tennfjord</t>
  </si>
  <si>
    <t>Kim Krogsethagen 3, Geir O. Grønli 3, Eirik York, Christian Søvik, Tarjei Urkedal, Gustavo</t>
  </si>
  <si>
    <t>Kim Krogsethagen 4, Geir O. Grønli 2, Morten Kalvø, Gustavo</t>
  </si>
  <si>
    <t>Geir Ove Grønli</t>
  </si>
  <si>
    <t>Tarjei Urkedal</t>
  </si>
  <si>
    <t>Eirik York</t>
  </si>
  <si>
    <t>Stein Erik reitan</t>
  </si>
  <si>
    <t>Kristian Søviknes</t>
  </si>
  <si>
    <t>Stig Wold</t>
  </si>
  <si>
    <t>Christian Søvik</t>
  </si>
  <si>
    <t>Gustavo Pedreira</t>
  </si>
  <si>
    <t>Kenneth Gamlem</t>
  </si>
  <si>
    <t>Sjølvmål</t>
  </si>
  <si>
    <t>Jan Vatnehol</t>
  </si>
  <si>
    <t>Vebjørn Grytten</t>
  </si>
  <si>
    <t>Steffen Grytten</t>
  </si>
  <si>
    <t>Kenneth Vegsund</t>
  </si>
  <si>
    <t>Geir Ove Tennfjord</t>
  </si>
  <si>
    <t>Morten Kalvø</t>
  </si>
  <si>
    <t>K. Vegsund 2, K. Gamlem 2, K.I.Krogsethagen 2, K. Søviknes,</t>
  </si>
  <si>
    <t>Norborg - Tomrefjord/Fiksdal/Rekdal</t>
  </si>
  <si>
    <t>A. Gamlem</t>
  </si>
  <si>
    <t>T. Urkedal, K.E. Grytten</t>
  </si>
  <si>
    <t>K.I.Krogsethagen, K.Gamlem, S.E.Reitan, G.O.Grønli</t>
  </si>
  <si>
    <t>Ravn - Norborg</t>
  </si>
  <si>
    <t>Norborg - Tydal</t>
  </si>
  <si>
    <t>Norborg - Valder</t>
  </si>
  <si>
    <t>Norborg - Fredrikstad B</t>
  </si>
  <si>
    <t>Norborg - Bremanger</t>
  </si>
  <si>
    <t>Harøy - Norborg</t>
  </si>
  <si>
    <t>Ellingsøy - Norborg</t>
  </si>
  <si>
    <t>T. Urkedal</t>
  </si>
  <si>
    <t>K.I.Krogsethagen 2, K.Søviknes, T.Urkedal</t>
  </si>
  <si>
    <t>K.I.Krogsethagen</t>
  </si>
  <si>
    <t>K.Gamlem 2, K.I.Krogsethagen, T.Urkedal</t>
  </si>
  <si>
    <t>M.Kalvø, K.Gamlem, T.Urkedal, K.I.Krogsethagen</t>
  </si>
  <si>
    <t>K.E.Grytten</t>
  </si>
  <si>
    <t>K.I.Krogsethagen 2, Grønli 2, Søviknes 2, Gustavo</t>
  </si>
  <si>
    <t>Norborg - Brattvåg</t>
  </si>
  <si>
    <t>Norborg - Harøy</t>
  </si>
  <si>
    <t>Norborg - Fjørtoft</t>
  </si>
  <si>
    <t>Norborg - Haram United</t>
  </si>
  <si>
    <t>Skodje - Norborg</t>
  </si>
  <si>
    <t>K.Gamlem, K.Søviknes</t>
  </si>
  <si>
    <t>M.Kalvø, K.Søviknes, T.Urkedal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</si>
</sst>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sz val="10"/>
      <color indexed="15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5.75"/>
      <color indexed="8"/>
      <name val="Arial"/>
      <family val="0"/>
    </font>
    <font>
      <sz val="14.4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15.75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41" borderId="0" xfId="0" applyFont="1" applyFill="1" applyAlignment="1">
      <alignment/>
    </xf>
    <xf numFmtId="0" fontId="2" fillId="41" borderId="0" xfId="0" applyFont="1" applyFill="1" applyAlignment="1">
      <alignment/>
    </xf>
    <xf numFmtId="0" fontId="4" fillId="41" borderId="0" xfId="0" applyFont="1" applyFill="1" applyAlignment="1">
      <alignment/>
    </xf>
    <xf numFmtId="0" fontId="5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7" fillId="41" borderId="15" xfId="0" applyFont="1" applyFill="1" applyBorder="1" applyAlignment="1">
      <alignment/>
    </xf>
    <xf numFmtId="0" fontId="2" fillId="41" borderId="15" xfId="0" applyFont="1" applyFill="1" applyBorder="1" applyAlignment="1">
      <alignment/>
    </xf>
    <xf numFmtId="0" fontId="0" fillId="0" borderId="0" xfId="0" applyFont="1" applyAlignment="1">
      <alignment/>
    </xf>
    <xf numFmtId="0" fontId="7" fillId="41" borderId="0" xfId="0" applyFont="1" applyFill="1" applyAlignment="1">
      <alignment/>
    </xf>
    <xf numFmtId="9" fontId="0" fillId="0" borderId="0" xfId="47" applyFont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Når kjem måla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375"/>
          <c:w val="0.695"/>
          <c:h val="0.69975"/>
        </c:manualLayout>
      </c:layout>
      <c:barChart>
        <c:barDir val="col"/>
        <c:grouping val="stacked"/>
        <c:varyColors val="0"/>
        <c:ser>
          <c:idx val="0"/>
          <c:order val="0"/>
          <c:tx>
            <c:v>Norborg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statistikk!$A$7:$A$12</c:f>
              <c:strCache/>
            </c:strRef>
          </c:cat>
          <c:val>
            <c:numRef>
              <c:f>statistikk!$B$7:$B$12</c:f>
              <c:numCache/>
            </c:numRef>
          </c:val>
        </c:ser>
        <c:ser>
          <c:idx val="1"/>
          <c:order val="1"/>
          <c:tx>
            <c:v>Motstander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statistikk!$A$7:$A$12</c:f>
              <c:strCache/>
            </c:strRef>
          </c:cat>
          <c:val>
            <c:numRef>
              <c:f>statistikk!$C$7:$C$12</c:f>
              <c:numCache/>
            </c:numRef>
          </c:val>
        </c:ser>
        <c:overlap val="100"/>
        <c:axId val="5052989"/>
        <c:axId val="65688858"/>
      </c:barChart>
      <c:catAx>
        <c:axId val="5052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minutt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8858"/>
        <c:crosses val="autoZero"/>
        <c:auto val="1"/>
        <c:lblOffset val="100"/>
        <c:tickLblSkip val="1"/>
        <c:noMultiLvlLbl val="0"/>
      </c:catAx>
      <c:valAx>
        <c:axId val="65688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ant. mål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1975"/>
          <c:w val="0.194"/>
          <c:h val="0.1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Tabellutvikling</a:t>
            </a:r>
          </a:p>
        </c:rich>
      </c:tx>
      <c:layout>
        <c:manualLayout>
          <c:xMode val="factor"/>
          <c:yMode val="factor"/>
          <c:x val="-0.005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294"/>
          <c:w val="0.6925"/>
          <c:h val="0.681"/>
        </c:manualLayout>
      </c:layout>
      <c:lineChart>
        <c:grouping val="standard"/>
        <c:varyColors val="0"/>
        <c:ser>
          <c:idx val="0"/>
          <c:order val="0"/>
          <c:tx>
            <c:v>Norborg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utvikling!$C$3:$V$3</c:f>
              <c:numCache/>
            </c:numRef>
          </c:val>
          <c:smooth val="0"/>
        </c:ser>
        <c:ser>
          <c:idx val="1"/>
          <c:order val="1"/>
          <c:tx>
            <c:v>MSIL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utvikling!$C$7:$V$7</c:f>
              <c:numCache/>
            </c:numRef>
          </c:val>
          <c:smooth val="0"/>
        </c:ser>
        <c:ser>
          <c:idx val="2"/>
          <c:order val="2"/>
          <c:tx>
            <c:v>B/E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utvikling!$C$6:$V$6</c:f>
              <c:numCache/>
            </c:numRef>
          </c:val>
          <c:smooth val="0"/>
        </c:ser>
        <c:ser>
          <c:idx val="4"/>
          <c:order val="3"/>
          <c:tx>
            <c:v>Tjørvåg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utvikling!$C$4:$V$4</c:f>
              <c:numCache/>
            </c:numRef>
          </c:val>
          <c:smooth val="0"/>
        </c:ser>
        <c:ser>
          <c:idx val="3"/>
          <c:order val="4"/>
          <c:tx>
            <c:v>AV2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utvikling!$C$5:$V$5</c:f>
              <c:numCache/>
            </c:numRef>
          </c:val>
          <c:smooth val="0"/>
        </c:ser>
        <c:ser>
          <c:idx val="5"/>
          <c:order val="5"/>
          <c:tx>
            <c:v>Åheim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utvikling!$C$8:$V$8</c:f>
              <c:numCache/>
            </c:numRef>
          </c:val>
          <c:smooth val="0"/>
        </c:ser>
        <c:marker val="1"/>
        <c:axId val="48648787"/>
        <c:axId val="28454456"/>
      </c:lineChart>
      <c:catAx>
        <c:axId val="486487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spelt</a:t>
                </a:r>
              </a:p>
            </c:rich>
          </c:tx>
          <c:layout>
            <c:manualLayout>
              <c:xMode val="factor"/>
              <c:yMode val="factor"/>
              <c:x val="-0.03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4456"/>
        <c:crosses val="autoZero"/>
        <c:auto val="1"/>
        <c:lblOffset val="100"/>
        <c:tickLblSkip val="2"/>
        <c:noMultiLvlLbl val="0"/>
      </c:catAx>
      <c:valAx>
        <c:axId val="28454456"/>
        <c:scaling>
          <c:orientation val="maxMin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posisjon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48787"/>
        <c:crossesAt val="1"/>
        <c:crossBetween val="between"/>
        <c:dispUnits/>
        <c:majorUnit val="1"/>
      </c:valAx>
      <c:spPr>
        <a:gradFill rotWithShape="1">
          <a:gsLst>
            <a:gs pos="0">
              <a:srgbClr val="FF6600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445"/>
          <c:w val="0.19575"/>
          <c:h val="0.4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7</xdr:col>
      <xdr:colOff>438150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771525" y="2276475"/>
        <a:ext cx="50006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27</xdr:row>
      <xdr:rowOff>95250</xdr:rowOff>
    </xdr:from>
    <xdr:to>
      <xdr:col>18</xdr:col>
      <xdr:colOff>266700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09575" y="4467225"/>
        <a:ext cx="5676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125"/>
  <sheetViews>
    <sheetView zoomScalePageLayoutView="0" workbookViewId="0" topLeftCell="A52">
      <selection activeCell="A57" sqref="A57:C73"/>
    </sheetView>
  </sheetViews>
  <sheetFormatPr defaultColWidth="11.421875" defaultRowHeight="12.75"/>
  <cols>
    <col min="2" max="2" width="12.00390625" style="0" customWidth="1"/>
    <col min="6" max="6" width="14.421875" style="0" customWidth="1"/>
    <col min="7" max="7" width="10.28125" style="0" customWidth="1"/>
  </cols>
  <sheetData>
    <row r="1" spans="1:2" ht="12.75">
      <c r="A1" t="s">
        <v>0</v>
      </c>
      <c r="B1" s="1">
        <v>37529</v>
      </c>
    </row>
    <row r="3" spans="1:7" ht="12.75">
      <c r="A3" s="2" t="s">
        <v>86</v>
      </c>
      <c r="B3" s="3"/>
      <c r="C3" s="3">
        <f>(C5+C6+C7+C8+C9+C10+C11+C12+C13+C14+C15+C16+C17+C18+C19+C20+C21+C22+C23+C24+C25)</f>
        <v>50</v>
      </c>
      <c r="E3" s="4" t="s">
        <v>1</v>
      </c>
      <c r="F3" s="4"/>
      <c r="G3" s="4">
        <f>(G5+G6+G7+G8+G9+G10+G11+G12+G13)</f>
        <v>22</v>
      </c>
    </row>
    <row r="4" spans="1:7" ht="12.75">
      <c r="A4" s="3"/>
      <c r="B4" s="3"/>
      <c r="C4" s="3"/>
      <c r="E4" s="4"/>
      <c r="F4" s="4"/>
      <c r="G4" s="4"/>
    </row>
    <row r="5" spans="1:7" ht="12.75">
      <c r="A5" s="3" t="s">
        <v>115</v>
      </c>
      <c r="B5" s="3"/>
      <c r="C5" s="3">
        <v>19</v>
      </c>
      <c r="E5" s="4" t="s">
        <v>181</v>
      </c>
      <c r="F5" s="4"/>
      <c r="G5" s="4">
        <v>5</v>
      </c>
    </row>
    <row r="6" spans="1:7" ht="12.75">
      <c r="A6" s="3" t="s">
        <v>114</v>
      </c>
      <c r="B6" s="3"/>
      <c r="C6" s="3">
        <v>14</v>
      </c>
      <c r="E6" s="4" t="s">
        <v>147</v>
      </c>
      <c r="F6" s="4"/>
      <c r="G6" s="4">
        <v>6</v>
      </c>
    </row>
    <row r="7" spans="1:7" ht="12.75">
      <c r="A7" s="3" t="s">
        <v>116</v>
      </c>
      <c r="B7" s="3"/>
      <c r="C7" s="3">
        <v>9</v>
      </c>
      <c r="E7" s="4" t="s">
        <v>221</v>
      </c>
      <c r="F7" s="4"/>
      <c r="G7" s="4">
        <v>2</v>
      </c>
    </row>
    <row r="8" spans="1:7" ht="12.75">
      <c r="A8" s="3" t="s">
        <v>117</v>
      </c>
      <c r="B8" s="3"/>
      <c r="C8" s="3">
        <v>1</v>
      </c>
      <c r="E8" s="4" t="s">
        <v>220</v>
      </c>
      <c r="F8" s="4"/>
      <c r="G8" s="4">
        <v>1</v>
      </c>
    </row>
    <row r="9" spans="1:7" ht="12.75">
      <c r="A9" s="3" t="s">
        <v>182</v>
      </c>
      <c r="B9" s="3"/>
      <c r="C9" s="3">
        <v>1</v>
      </c>
      <c r="E9" s="4" t="s">
        <v>240</v>
      </c>
      <c r="F9" s="4"/>
      <c r="G9" s="4">
        <v>1</v>
      </c>
    </row>
    <row r="10" spans="1:7" ht="12.75">
      <c r="A10" s="3" t="s">
        <v>227</v>
      </c>
      <c r="B10" s="3"/>
      <c r="C10" s="3">
        <v>1</v>
      </c>
      <c r="E10" s="4" t="s">
        <v>2</v>
      </c>
      <c r="F10" s="4"/>
      <c r="G10" s="4"/>
    </row>
    <row r="11" spans="1:7" ht="12.75">
      <c r="A11" s="3" t="s">
        <v>260</v>
      </c>
      <c r="B11" s="3"/>
      <c r="C11" s="3">
        <v>4</v>
      </c>
      <c r="E11" s="4" t="s">
        <v>275</v>
      </c>
      <c r="F11" s="4"/>
      <c r="G11" s="4">
        <v>5</v>
      </c>
    </row>
    <row r="12" spans="1:7" ht="12.75">
      <c r="A12" s="3" t="s">
        <v>281</v>
      </c>
      <c r="B12" s="3"/>
      <c r="C12" s="3">
        <v>1</v>
      </c>
      <c r="E12" s="4" t="s">
        <v>322</v>
      </c>
      <c r="F12" s="4"/>
      <c r="G12" s="4">
        <v>1</v>
      </c>
    </row>
    <row r="13" spans="1:7" ht="12.75">
      <c r="A13" s="3"/>
      <c r="B13" s="3"/>
      <c r="C13" s="3"/>
      <c r="E13" s="4" t="s">
        <v>307</v>
      </c>
      <c r="F13" s="4"/>
      <c r="G13" s="4">
        <v>1</v>
      </c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7" ht="12.75">
      <c r="A20" s="3"/>
      <c r="B20" s="3"/>
      <c r="C20" s="3"/>
      <c r="E20" s="7" t="s">
        <v>4</v>
      </c>
      <c r="F20" s="7"/>
      <c r="G20" s="7">
        <f>(G22+G23+G24+G25+G26+G27+G28+G29+G30+G31+G32+G33+G34+G35+G36+G37)</f>
        <v>17</v>
      </c>
    </row>
    <row r="21" spans="1:7" ht="12.75">
      <c r="A21" s="3"/>
      <c r="B21" s="3"/>
      <c r="C21" s="3"/>
      <c r="E21" s="7"/>
      <c r="F21" s="7"/>
      <c r="G21" s="7"/>
    </row>
    <row r="22" spans="1:7" ht="12.75">
      <c r="A22" s="3"/>
      <c r="B22" s="3"/>
      <c r="C22" s="3"/>
      <c r="E22" s="7" t="s">
        <v>162</v>
      </c>
      <c r="F22" s="7"/>
      <c r="G22" s="7">
        <v>5</v>
      </c>
    </row>
    <row r="23" spans="1:7" ht="12.75">
      <c r="A23" s="3"/>
      <c r="B23" s="3"/>
      <c r="C23" s="3"/>
      <c r="E23" s="7" t="s">
        <v>160</v>
      </c>
      <c r="F23" s="7"/>
      <c r="G23" s="7">
        <v>1</v>
      </c>
    </row>
    <row r="24" spans="1:7" ht="12.75">
      <c r="A24" s="3"/>
      <c r="B24" s="3"/>
      <c r="C24" s="3"/>
      <c r="E24" s="7" t="s">
        <v>197</v>
      </c>
      <c r="F24" s="7"/>
      <c r="G24" s="7">
        <v>1</v>
      </c>
    </row>
    <row r="25" spans="1:7" ht="12.75">
      <c r="A25" s="3"/>
      <c r="B25" s="3"/>
      <c r="C25" s="3"/>
      <c r="E25" s="7" t="s">
        <v>172</v>
      </c>
      <c r="F25" s="7"/>
      <c r="G25" s="7">
        <v>1</v>
      </c>
    </row>
    <row r="26" spans="5:7" ht="12.75">
      <c r="E26" s="7" t="s">
        <v>171</v>
      </c>
      <c r="F26" s="7"/>
      <c r="G26" s="7">
        <v>1</v>
      </c>
    </row>
    <row r="27" spans="1:7" ht="12.75">
      <c r="A27" s="6" t="s">
        <v>3</v>
      </c>
      <c r="B27" s="6"/>
      <c r="C27" s="6">
        <f>SUM(C29:C51)</f>
        <v>59</v>
      </c>
      <c r="E27" s="7" t="s">
        <v>161</v>
      </c>
      <c r="F27" s="7"/>
      <c r="G27" s="7">
        <v>1</v>
      </c>
    </row>
    <row r="28" spans="1:7" ht="12.75">
      <c r="A28" s="6"/>
      <c r="B28" s="6"/>
      <c r="C28" s="6"/>
      <c r="E28" s="7" t="s">
        <v>262</v>
      </c>
      <c r="F28" s="7"/>
      <c r="G28" s="7">
        <v>1</v>
      </c>
    </row>
    <row r="29" spans="1:7" ht="12.75">
      <c r="A29" s="6" t="s">
        <v>263</v>
      </c>
      <c r="B29" s="6"/>
      <c r="C29" s="6">
        <v>1</v>
      </c>
      <c r="E29" s="7" t="s">
        <v>276</v>
      </c>
      <c r="F29" s="7"/>
      <c r="G29" s="7">
        <v>1</v>
      </c>
    </row>
    <row r="30" spans="1:7" ht="12.75">
      <c r="A30" s="6" t="s">
        <v>169</v>
      </c>
      <c r="B30" s="6"/>
      <c r="C30" s="6">
        <v>9</v>
      </c>
      <c r="E30" s="7" t="s">
        <v>314</v>
      </c>
      <c r="F30" s="7"/>
      <c r="G30" s="7">
        <v>1</v>
      </c>
    </row>
    <row r="31" spans="1:7" ht="12.75">
      <c r="A31" s="6" t="s">
        <v>168</v>
      </c>
      <c r="B31" s="6"/>
      <c r="C31" s="6">
        <v>5</v>
      </c>
      <c r="E31" s="7" t="s">
        <v>319</v>
      </c>
      <c r="F31" s="7"/>
      <c r="G31" s="7">
        <v>1</v>
      </c>
    </row>
    <row r="32" spans="1:7" ht="12.75">
      <c r="A32" s="6" t="s">
        <v>134</v>
      </c>
      <c r="B32" s="6"/>
      <c r="C32" s="6">
        <v>2</v>
      </c>
      <c r="E32" s="7" t="s">
        <v>261</v>
      </c>
      <c r="F32" s="7"/>
      <c r="G32" s="7">
        <v>1</v>
      </c>
    </row>
    <row r="33" spans="1:7" ht="12.75">
      <c r="A33" s="6" t="s">
        <v>199</v>
      </c>
      <c r="B33" s="6"/>
      <c r="C33" s="6">
        <v>2</v>
      </c>
      <c r="E33" s="7" t="s">
        <v>310</v>
      </c>
      <c r="F33" s="7"/>
      <c r="G33" s="7">
        <v>1</v>
      </c>
    </row>
    <row r="34" spans="1:7" ht="12.75">
      <c r="A34" s="6" t="s">
        <v>135</v>
      </c>
      <c r="B34" s="6"/>
      <c r="C34" s="6">
        <v>2</v>
      </c>
      <c r="E34" s="7" t="s">
        <v>8</v>
      </c>
      <c r="F34" s="7"/>
      <c r="G34" s="7"/>
    </row>
    <row r="35" spans="1:7" ht="12.75">
      <c r="A35" s="6" t="s">
        <v>245</v>
      </c>
      <c r="B35" s="6"/>
      <c r="C35" s="6">
        <v>4</v>
      </c>
      <c r="E35" s="7" t="s">
        <v>10</v>
      </c>
      <c r="F35" s="7"/>
      <c r="G35" s="7">
        <v>1</v>
      </c>
    </row>
    <row r="36" spans="1:7" ht="12.75">
      <c r="A36" s="6" t="s">
        <v>249</v>
      </c>
      <c r="B36" s="6"/>
      <c r="C36" s="6">
        <v>3</v>
      </c>
      <c r="E36" s="7" t="s">
        <v>12</v>
      </c>
      <c r="F36" s="7"/>
      <c r="G36" s="7"/>
    </row>
    <row r="37" spans="1:7" ht="12.75">
      <c r="A37" s="6" t="s">
        <v>247</v>
      </c>
      <c r="B37" s="6"/>
      <c r="C37" s="6">
        <v>2</v>
      </c>
      <c r="E37" s="7" t="s">
        <v>15</v>
      </c>
      <c r="F37" s="7"/>
      <c r="G37" s="7"/>
    </row>
    <row r="38" spans="1:3" ht="12.75">
      <c r="A38" s="6" t="s">
        <v>198</v>
      </c>
      <c r="B38" s="6"/>
      <c r="C38" s="6">
        <v>1</v>
      </c>
    </row>
    <row r="39" spans="1:3" ht="12.75">
      <c r="A39" s="6" t="s">
        <v>149</v>
      </c>
      <c r="B39" s="6"/>
      <c r="C39" s="6">
        <v>3</v>
      </c>
    </row>
    <row r="40" spans="1:7" ht="12.75">
      <c r="A40" s="6" t="s">
        <v>148</v>
      </c>
      <c r="B40" s="6"/>
      <c r="C40" s="6">
        <v>4</v>
      </c>
      <c r="E40" s="8" t="s">
        <v>19</v>
      </c>
      <c r="F40" s="8"/>
      <c r="G40" s="8">
        <f>(G42+G43+G44+G45+G46+G47+G48+G49+G50+G51+G52+G53)</f>
        <v>31</v>
      </c>
    </row>
    <row r="41" spans="1:7" ht="12.75">
      <c r="A41" s="6" t="s">
        <v>170</v>
      </c>
      <c r="B41" s="6"/>
      <c r="C41" s="6">
        <v>1</v>
      </c>
      <c r="E41" s="8"/>
      <c r="F41" s="8"/>
      <c r="G41" s="8"/>
    </row>
    <row r="42" spans="1:7" ht="12.75">
      <c r="A42" s="6" t="s">
        <v>150</v>
      </c>
      <c r="B42" s="6"/>
      <c r="C42" s="6">
        <v>1</v>
      </c>
      <c r="E42" s="8" t="s">
        <v>118</v>
      </c>
      <c r="F42" s="8"/>
      <c r="G42" s="8">
        <v>4</v>
      </c>
    </row>
    <row r="43" spans="1:7" ht="12.75">
      <c r="A43" s="6" t="s">
        <v>246</v>
      </c>
      <c r="B43" s="6"/>
      <c r="C43" s="6">
        <v>2</v>
      </c>
      <c r="E43" s="8" t="s">
        <v>192</v>
      </c>
      <c r="F43" s="8"/>
      <c r="G43" s="8">
        <v>4</v>
      </c>
    </row>
    <row r="44" spans="1:7" ht="12.75">
      <c r="A44" s="6" t="s">
        <v>248</v>
      </c>
      <c r="B44" s="6"/>
      <c r="C44" s="6">
        <v>1</v>
      </c>
      <c r="E44" s="8" t="s">
        <v>151</v>
      </c>
      <c r="F44" s="8"/>
      <c r="G44" s="8">
        <v>3</v>
      </c>
    </row>
    <row r="45" spans="1:7" ht="12.75">
      <c r="A45" s="6" t="s">
        <v>328</v>
      </c>
      <c r="B45" s="6"/>
      <c r="C45" s="6">
        <v>1</v>
      </c>
      <c r="E45" s="8" t="s">
        <v>200</v>
      </c>
      <c r="F45" s="8"/>
      <c r="G45" s="8">
        <v>1</v>
      </c>
    </row>
    <row r="46" spans="1:7" ht="12.75">
      <c r="A46" s="6" t="s">
        <v>266</v>
      </c>
      <c r="B46" s="6"/>
      <c r="C46" s="6">
        <v>2</v>
      </c>
      <c r="E46" s="8" t="s">
        <v>177</v>
      </c>
      <c r="F46" s="8"/>
      <c r="G46" s="8">
        <v>4</v>
      </c>
    </row>
    <row r="47" spans="1:7" ht="12.75">
      <c r="A47" s="6" t="s">
        <v>287</v>
      </c>
      <c r="B47" s="6"/>
      <c r="C47" s="6">
        <v>1</v>
      </c>
      <c r="E47" s="8" t="s">
        <v>242</v>
      </c>
      <c r="F47" s="8"/>
      <c r="G47" s="8">
        <v>2</v>
      </c>
    </row>
    <row r="48" spans="1:7" ht="12.75">
      <c r="A48" s="6" t="s">
        <v>298</v>
      </c>
      <c r="B48" s="6"/>
      <c r="C48" s="6">
        <v>1</v>
      </c>
      <c r="E48" s="8" t="s">
        <v>277</v>
      </c>
      <c r="F48" s="8"/>
      <c r="G48" s="8">
        <v>1</v>
      </c>
    </row>
    <row r="49" spans="1:7" ht="12.75">
      <c r="A49" s="6" t="s">
        <v>308</v>
      </c>
      <c r="B49" s="6"/>
      <c r="C49" s="6">
        <v>9</v>
      </c>
      <c r="E49" s="8" t="s">
        <v>282</v>
      </c>
      <c r="F49" s="8"/>
      <c r="G49" s="8">
        <v>8</v>
      </c>
    </row>
    <row r="50" spans="1:7" ht="12.75">
      <c r="A50" s="6" t="s">
        <v>323</v>
      </c>
      <c r="B50" s="6"/>
      <c r="C50" s="6">
        <v>1</v>
      </c>
      <c r="E50" s="8" t="s">
        <v>22</v>
      </c>
      <c r="F50" s="8"/>
      <c r="G50" s="8">
        <v>1</v>
      </c>
    </row>
    <row r="51" spans="1:7" ht="12.75">
      <c r="A51" s="6" t="s">
        <v>324</v>
      </c>
      <c r="B51" s="6"/>
      <c r="C51" s="6">
        <v>1</v>
      </c>
      <c r="E51" s="8" t="s">
        <v>309</v>
      </c>
      <c r="F51" s="8"/>
      <c r="G51" s="8">
        <v>1</v>
      </c>
    </row>
    <row r="52" spans="1:7" ht="12.75">
      <c r="A52" s="6" t="s">
        <v>339</v>
      </c>
      <c r="B52" s="6"/>
      <c r="C52" s="6">
        <v>3</v>
      </c>
      <c r="E52" t="s">
        <v>343</v>
      </c>
      <c r="G52">
        <v>1</v>
      </c>
    </row>
    <row r="53" spans="1:7" ht="12.75">
      <c r="A53" s="6" t="s">
        <v>340</v>
      </c>
      <c r="B53" s="6"/>
      <c r="C53" s="6">
        <v>2</v>
      </c>
      <c r="E53" t="s">
        <v>344</v>
      </c>
      <c r="G53">
        <v>1</v>
      </c>
    </row>
    <row r="55" spans="1:3" ht="12.75">
      <c r="A55" s="5" t="s">
        <v>6</v>
      </c>
      <c r="B55" s="5"/>
      <c r="C55" s="5">
        <f>(A57+A64+A60+A58+A59+A66+A61+A62+A63+A65+A67+A68+A69+A70+A71+A72+A73)</f>
        <v>73</v>
      </c>
    </row>
    <row r="56" spans="5:7" ht="12.75">
      <c r="E56" s="5" t="s">
        <v>23</v>
      </c>
      <c r="F56" s="5"/>
      <c r="G56" s="5">
        <f>(G58+G60+G61+G62+G63+G64+G59+G65+G66+G67+G68+G69+G70+G71)</f>
        <v>47</v>
      </c>
    </row>
    <row r="57" spans="1:7" ht="12.75">
      <c r="A57" s="5">
        <v>27</v>
      </c>
      <c r="B57" s="5" t="s">
        <v>383</v>
      </c>
      <c r="E57" s="5"/>
      <c r="F57" s="5"/>
      <c r="G57" s="5"/>
    </row>
    <row r="58" spans="1:7" ht="12.75">
      <c r="A58" s="5">
        <v>18</v>
      </c>
      <c r="B58" s="5" t="s">
        <v>392</v>
      </c>
      <c r="E58" s="5" t="s">
        <v>136</v>
      </c>
      <c r="F58" s="5"/>
      <c r="G58" s="5">
        <v>7</v>
      </c>
    </row>
    <row r="59" spans="1:7" ht="12.75">
      <c r="A59" s="5">
        <v>5</v>
      </c>
      <c r="B59" s="5" t="s">
        <v>393</v>
      </c>
      <c r="E59" s="5" t="s">
        <v>140</v>
      </c>
      <c r="F59" s="5"/>
      <c r="G59" s="5">
        <v>11</v>
      </c>
    </row>
    <row r="60" spans="1:7" ht="12.75">
      <c r="A60" s="5">
        <v>3</v>
      </c>
      <c r="B60" s="5" t="s">
        <v>394</v>
      </c>
      <c r="E60" s="5" t="s">
        <v>141</v>
      </c>
      <c r="F60" s="5"/>
      <c r="G60" s="5">
        <v>2</v>
      </c>
    </row>
    <row r="61" spans="1:7" ht="12.75">
      <c r="A61" s="5">
        <v>3</v>
      </c>
      <c r="B61" s="5" t="s">
        <v>395</v>
      </c>
      <c r="E61" s="5" t="s">
        <v>183</v>
      </c>
      <c r="F61" s="5"/>
      <c r="G61" s="5">
        <v>3</v>
      </c>
    </row>
    <row r="62" spans="1:7" ht="12.75">
      <c r="A62" s="5">
        <v>3</v>
      </c>
      <c r="B62" s="5" t="s">
        <v>396</v>
      </c>
      <c r="E62" s="5" t="s">
        <v>159</v>
      </c>
      <c r="F62" s="5"/>
      <c r="G62" s="5">
        <v>9</v>
      </c>
    </row>
    <row r="63" spans="1:7" ht="12.75">
      <c r="A63" s="5">
        <v>2</v>
      </c>
      <c r="B63" s="5" t="s">
        <v>397</v>
      </c>
      <c r="E63" s="5" t="s">
        <v>152</v>
      </c>
      <c r="F63" s="5"/>
      <c r="G63" s="5">
        <v>3</v>
      </c>
    </row>
    <row r="64" spans="1:7" ht="12.75">
      <c r="A64" s="5">
        <v>2</v>
      </c>
      <c r="B64" s="5" t="s">
        <v>398</v>
      </c>
      <c r="E64" s="5" t="s">
        <v>137</v>
      </c>
      <c r="F64" s="5"/>
      <c r="G64" s="5">
        <v>2</v>
      </c>
    </row>
    <row r="65" spans="1:7" ht="12.75">
      <c r="A65">
        <v>2</v>
      </c>
      <c r="B65" t="s">
        <v>399</v>
      </c>
      <c r="E65" s="5" t="s">
        <v>222</v>
      </c>
      <c r="F65" s="5"/>
      <c r="G65" s="5">
        <v>1</v>
      </c>
    </row>
    <row r="66" spans="1:7" ht="12.75">
      <c r="A66" s="5">
        <v>1</v>
      </c>
      <c r="B66" s="5" t="s">
        <v>400</v>
      </c>
      <c r="E66" s="5" t="s">
        <v>139</v>
      </c>
      <c r="F66" s="5"/>
      <c r="G66" s="5">
        <v>2</v>
      </c>
    </row>
    <row r="67" spans="1:7" ht="12.75">
      <c r="A67" s="5">
        <v>1</v>
      </c>
      <c r="B67" s="5" t="s">
        <v>401</v>
      </c>
      <c r="E67" s="5" t="s">
        <v>138</v>
      </c>
      <c r="F67" s="5"/>
      <c r="G67" s="5">
        <v>1</v>
      </c>
    </row>
    <row r="68" spans="1:7" ht="12.75">
      <c r="A68" s="5">
        <v>1</v>
      </c>
      <c r="B68" s="5" t="s">
        <v>402</v>
      </c>
      <c r="E68" s="5" t="s">
        <v>170</v>
      </c>
      <c r="F68" s="5"/>
      <c r="G68" s="5">
        <v>1</v>
      </c>
    </row>
    <row r="69" spans="1:7" ht="12.75">
      <c r="A69" s="5">
        <v>1</v>
      </c>
      <c r="B69" s="5" t="s">
        <v>403</v>
      </c>
      <c r="E69" s="5" t="s">
        <v>241</v>
      </c>
      <c r="F69" s="5"/>
      <c r="G69" s="5">
        <v>4</v>
      </c>
    </row>
    <row r="70" spans="1:7" ht="12.75">
      <c r="A70" s="5">
        <v>1</v>
      </c>
      <c r="B70" s="5" t="s">
        <v>404</v>
      </c>
      <c r="E70" s="5" t="s">
        <v>352</v>
      </c>
      <c r="F70" s="5"/>
      <c r="G70" s="5">
        <v>1</v>
      </c>
    </row>
    <row r="71" spans="1:7" ht="12.75">
      <c r="A71" s="5">
        <v>1</v>
      </c>
      <c r="B71" s="5" t="s">
        <v>405</v>
      </c>
      <c r="E71" s="5" t="s">
        <v>25</v>
      </c>
      <c r="F71" s="5"/>
      <c r="G71" s="5"/>
    </row>
    <row r="72" spans="1:2" ht="12.75">
      <c r="A72" s="5">
        <v>1</v>
      </c>
      <c r="B72" s="5" t="s">
        <v>406</v>
      </c>
    </row>
    <row r="73" spans="1:7" ht="12.75">
      <c r="A73">
        <v>1</v>
      </c>
      <c r="B73" t="s">
        <v>407</v>
      </c>
      <c r="E73" t="s">
        <v>26</v>
      </c>
      <c r="G73" s="1">
        <v>37529</v>
      </c>
    </row>
    <row r="75" spans="1:8" ht="12.75">
      <c r="A75" s="7" t="s">
        <v>87</v>
      </c>
      <c r="B75" s="7"/>
      <c r="C75" s="7">
        <f>SUM(C77:C88)</f>
        <v>29</v>
      </c>
      <c r="E75" s="3" t="s">
        <v>9</v>
      </c>
      <c r="F75" s="3"/>
      <c r="G75" s="3">
        <v>27</v>
      </c>
      <c r="H75" s="3"/>
    </row>
    <row r="76" spans="1:8" ht="12.75">
      <c r="A76" s="7"/>
      <c r="B76" s="7"/>
      <c r="C76" s="7"/>
      <c r="E76" s="3" t="s">
        <v>155</v>
      </c>
      <c r="F76" s="3"/>
      <c r="G76" s="3">
        <v>19</v>
      </c>
      <c r="H76" s="3"/>
    </row>
    <row r="77" spans="1:8" ht="12.75">
      <c r="A77" s="7" t="s">
        <v>142</v>
      </c>
      <c r="B77" s="7"/>
      <c r="C77" s="7">
        <v>6</v>
      </c>
      <c r="E77" s="3" t="s">
        <v>156</v>
      </c>
      <c r="F77" s="3"/>
      <c r="G77" s="3">
        <v>19</v>
      </c>
      <c r="H77" s="3"/>
    </row>
    <row r="78" spans="1:8" ht="12.75">
      <c r="A78" s="7" t="s">
        <v>163</v>
      </c>
      <c r="B78" s="7"/>
      <c r="C78" s="7">
        <v>4</v>
      </c>
      <c r="E78" s="3" t="s">
        <v>13</v>
      </c>
      <c r="F78" s="3"/>
      <c r="G78" s="3">
        <v>18</v>
      </c>
      <c r="H78" s="3"/>
    </row>
    <row r="79" spans="1:8" ht="12.75">
      <c r="A79" s="7" t="s">
        <v>178</v>
      </c>
      <c r="B79" s="7"/>
      <c r="C79" s="7">
        <v>8</v>
      </c>
      <c r="E79" s="3" t="s">
        <v>154</v>
      </c>
      <c r="F79" s="3"/>
      <c r="G79" s="3">
        <v>14</v>
      </c>
      <c r="H79" s="3"/>
    </row>
    <row r="80" spans="1:8" ht="12.75">
      <c r="A80" s="7" t="s">
        <v>223</v>
      </c>
      <c r="B80" s="7"/>
      <c r="C80" s="7">
        <v>1</v>
      </c>
      <c r="E80" s="3" t="s">
        <v>267</v>
      </c>
      <c r="F80" s="3"/>
      <c r="G80" s="3">
        <v>11</v>
      </c>
      <c r="H80" s="3"/>
    </row>
    <row r="81" spans="1:8" ht="12.75">
      <c r="A81" s="7" t="s">
        <v>164</v>
      </c>
      <c r="B81" s="7"/>
      <c r="C81" s="7">
        <v>2</v>
      </c>
      <c r="E81" s="3" t="s">
        <v>251</v>
      </c>
      <c r="F81" s="3"/>
      <c r="G81" s="3">
        <v>9</v>
      </c>
      <c r="H81" s="3"/>
    </row>
    <row r="82" spans="1:8" ht="12.75">
      <c r="A82" s="7" t="s">
        <v>173</v>
      </c>
      <c r="B82" s="7"/>
      <c r="C82" s="7">
        <v>1</v>
      </c>
      <c r="E82" s="3" t="s">
        <v>330</v>
      </c>
      <c r="F82" s="3"/>
      <c r="G82" s="3">
        <v>9</v>
      </c>
      <c r="H82" s="3"/>
    </row>
    <row r="83" spans="1:8" ht="12.75">
      <c r="A83" s="7" t="s">
        <v>179</v>
      </c>
      <c r="B83" s="7"/>
      <c r="C83" s="7">
        <v>1</v>
      </c>
      <c r="E83" s="3" t="s">
        <v>300</v>
      </c>
      <c r="F83" s="3"/>
      <c r="G83" s="3">
        <v>9</v>
      </c>
      <c r="H83" s="3"/>
    </row>
    <row r="84" spans="1:8" ht="12.75">
      <c r="A84" t="s">
        <v>278</v>
      </c>
      <c r="C84">
        <v>1</v>
      </c>
      <c r="E84" s="3" t="s">
        <v>327</v>
      </c>
      <c r="F84" s="3"/>
      <c r="G84" s="3">
        <v>9</v>
      </c>
      <c r="H84" s="3"/>
    </row>
    <row r="85" spans="1:8" ht="12.75">
      <c r="A85" t="s">
        <v>311</v>
      </c>
      <c r="C85">
        <v>1</v>
      </c>
      <c r="E85" t="s">
        <v>178</v>
      </c>
      <c r="G85">
        <v>8</v>
      </c>
      <c r="H85" s="3"/>
    </row>
    <row r="86" spans="1:8" ht="12.75">
      <c r="A86" t="s">
        <v>315</v>
      </c>
      <c r="C86">
        <v>2</v>
      </c>
      <c r="E86" t="s">
        <v>341</v>
      </c>
      <c r="G86">
        <v>8</v>
      </c>
      <c r="H86" s="3"/>
    </row>
    <row r="87" spans="1:7" ht="12.75">
      <c r="A87" t="s">
        <v>325</v>
      </c>
      <c r="C87">
        <v>1</v>
      </c>
      <c r="E87" s="3" t="s">
        <v>331</v>
      </c>
      <c r="F87" s="3"/>
      <c r="G87" s="3">
        <v>7</v>
      </c>
    </row>
    <row r="88" spans="1:7" ht="12.75">
      <c r="A88" t="s">
        <v>326</v>
      </c>
      <c r="C88">
        <v>1</v>
      </c>
      <c r="E88" s="3" t="s">
        <v>244</v>
      </c>
      <c r="F88" s="3"/>
      <c r="G88" s="3">
        <v>6</v>
      </c>
    </row>
    <row r="90" spans="1:3" ht="12.75">
      <c r="A90" s="8" t="s">
        <v>24</v>
      </c>
      <c r="B90" s="8"/>
      <c r="C90" s="8">
        <f>SUM(C92:C111)</f>
        <v>41</v>
      </c>
    </row>
    <row r="91" spans="1:3" ht="12.75">
      <c r="A91" s="8"/>
      <c r="B91" s="8"/>
      <c r="C91" s="8"/>
    </row>
    <row r="92" spans="1:3" ht="12.75">
      <c r="A92" s="8" t="s">
        <v>153</v>
      </c>
      <c r="B92" s="8"/>
      <c r="C92" s="8">
        <v>2</v>
      </c>
    </row>
    <row r="93" spans="1:3" ht="12.75">
      <c r="A93" s="8" t="s">
        <v>283</v>
      </c>
      <c r="B93" s="8"/>
      <c r="C93" s="8">
        <v>1</v>
      </c>
    </row>
    <row r="94" spans="1:3" ht="12.75">
      <c r="A94" s="8" t="s">
        <v>215</v>
      </c>
      <c r="B94" s="8"/>
      <c r="C94" s="8">
        <v>2</v>
      </c>
    </row>
    <row r="95" spans="1:3" ht="12.75">
      <c r="A95" s="8" t="s">
        <v>175</v>
      </c>
      <c r="B95" s="8"/>
      <c r="C95" s="8">
        <v>2</v>
      </c>
    </row>
    <row r="96" spans="1:3" ht="12.75">
      <c r="A96" s="8" t="s">
        <v>216</v>
      </c>
      <c r="B96" s="8"/>
      <c r="C96" s="8">
        <v>1</v>
      </c>
    </row>
    <row r="97" spans="1:3" ht="12.75">
      <c r="A97" s="8" t="s">
        <v>217</v>
      </c>
      <c r="B97" s="8"/>
      <c r="C97" s="8">
        <v>4</v>
      </c>
    </row>
    <row r="98" spans="1:8" ht="12.75">
      <c r="A98" s="8" t="s">
        <v>174</v>
      </c>
      <c r="B98" s="8"/>
      <c r="C98" s="8">
        <v>2</v>
      </c>
      <c r="E98" s="9"/>
      <c r="F98" s="9"/>
      <c r="G98" s="9"/>
      <c r="H98" s="9"/>
    </row>
    <row r="99" spans="1:3" ht="12.75">
      <c r="A99" s="8" t="s">
        <v>235</v>
      </c>
      <c r="B99" s="8"/>
      <c r="C99" s="8">
        <v>5</v>
      </c>
    </row>
    <row r="100" spans="1:3" ht="12.75">
      <c r="A100" s="8" t="s">
        <v>236</v>
      </c>
      <c r="B100" s="8"/>
      <c r="C100" s="8">
        <v>1</v>
      </c>
    </row>
    <row r="101" spans="1:3" ht="12.75">
      <c r="A101" s="8" t="s">
        <v>264</v>
      </c>
      <c r="B101" s="8"/>
      <c r="C101" s="8">
        <v>3</v>
      </c>
    </row>
    <row r="102" spans="1:3" ht="12.75">
      <c r="A102" s="8" t="s">
        <v>234</v>
      </c>
      <c r="B102" s="8"/>
      <c r="C102" s="8">
        <v>4</v>
      </c>
    </row>
    <row r="103" spans="1:3" ht="12.75">
      <c r="A103" s="8" t="s">
        <v>265</v>
      </c>
      <c r="B103" s="8"/>
      <c r="C103" s="8">
        <v>1</v>
      </c>
    </row>
    <row r="104" spans="1:3" ht="12.75">
      <c r="A104" s="8" t="s">
        <v>55</v>
      </c>
      <c r="B104" s="8"/>
      <c r="C104" s="8">
        <v>2</v>
      </c>
    </row>
    <row r="105" spans="1:3" ht="12.75">
      <c r="A105" s="8" t="s">
        <v>218</v>
      </c>
      <c r="B105" s="8"/>
      <c r="C105" s="8">
        <v>2</v>
      </c>
    </row>
    <row r="106" spans="1:3" ht="12.75">
      <c r="A106" s="8" t="s">
        <v>351</v>
      </c>
      <c r="B106" s="8"/>
      <c r="C106" s="8">
        <v>2</v>
      </c>
    </row>
    <row r="107" spans="1:3" ht="12.75">
      <c r="A107" s="8" t="s">
        <v>284</v>
      </c>
      <c r="B107" s="8"/>
      <c r="C107" s="8">
        <v>2</v>
      </c>
    </row>
    <row r="108" spans="1:3" ht="12.75">
      <c r="A108" t="s">
        <v>285</v>
      </c>
      <c r="C108">
        <v>1</v>
      </c>
    </row>
    <row r="109" spans="1:3" ht="12.75">
      <c r="A109" t="s">
        <v>299</v>
      </c>
      <c r="C109">
        <v>2</v>
      </c>
    </row>
    <row r="110" spans="1:3" ht="12.75">
      <c r="A110" t="s">
        <v>320</v>
      </c>
      <c r="C110">
        <v>1</v>
      </c>
    </row>
    <row r="111" spans="1:3" ht="12.75">
      <c r="A111" t="s">
        <v>338</v>
      </c>
      <c r="C111">
        <v>1</v>
      </c>
    </row>
    <row r="112" spans="1:3" ht="12.75">
      <c r="A112" t="s">
        <v>350</v>
      </c>
      <c r="C112">
        <v>1</v>
      </c>
    </row>
    <row r="115" spans="1:3" ht="12.75">
      <c r="A115" s="5" t="s">
        <v>28</v>
      </c>
      <c r="B115" s="5"/>
      <c r="C115" s="5">
        <f>(C117+C119+C120+C121+C122+C123+C124+C118+C125)</f>
        <v>35</v>
      </c>
    </row>
    <row r="116" spans="1:3" ht="12.75">
      <c r="A116" s="5"/>
      <c r="B116" s="5"/>
      <c r="C116" s="5"/>
    </row>
    <row r="117" spans="1:3" ht="12.75">
      <c r="A117" s="5" t="s">
        <v>119</v>
      </c>
      <c r="B117" s="5"/>
      <c r="C117" s="5">
        <v>19</v>
      </c>
    </row>
    <row r="118" spans="1:3" ht="12.75">
      <c r="A118" s="5" t="s">
        <v>194</v>
      </c>
      <c r="B118" s="5"/>
      <c r="C118" s="5">
        <v>4</v>
      </c>
    </row>
    <row r="119" spans="1:3" ht="12.75">
      <c r="A119" s="5" t="s">
        <v>176</v>
      </c>
      <c r="B119" s="5"/>
      <c r="C119" s="5">
        <v>1</v>
      </c>
    </row>
    <row r="120" spans="1:3" ht="12.75">
      <c r="A120" s="5" t="s">
        <v>193</v>
      </c>
      <c r="B120" s="5"/>
      <c r="C120" s="5">
        <v>3</v>
      </c>
    </row>
    <row r="121" spans="1:3" ht="12.75">
      <c r="A121" s="5" t="s">
        <v>250</v>
      </c>
      <c r="B121" s="5"/>
      <c r="C121" s="5">
        <v>2</v>
      </c>
    </row>
    <row r="122" spans="1:3" ht="12.75">
      <c r="A122" s="5" t="s">
        <v>279</v>
      </c>
      <c r="B122" s="5"/>
      <c r="C122" s="5">
        <v>3</v>
      </c>
    </row>
    <row r="123" spans="1:3" ht="12.75">
      <c r="A123" s="5" t="s">
        <v>32</v>
      </c>
      <c r="B123" s="5"/>
      <c r="C123" s="5">
        <v>1</v>
      </c>
    </row>
    <row r="124" spans="1:3" ht="12.75">
      <c r="A124" s="5" t="s">
        <v>33</v>
      </c>
      <c r="B124" s="5"/>
      <c r="C124" s="5">
        <v>1</v>
      </c>
    </row>
    <row r="125" spans="1:3" ht="12.75">
      <c r="A125" s="5" t="s">
        <v>329</v>
      </c>
      <c r="B125" s="5"/>
      <c r="C125" s="5">
        <v>1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M62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3" max="3" width="8.140625" style="0" customWidth="1"/>
    <col min="4" max="10" width="7.7109375" style="0" customWidth="1"/>
  </cols>
  <sheetData>
    <row r="1" ht="15">
      <c r="A1" s="10" t="s">
        <v>88</v>
      </c>
    </row>
    <row r="2" spans="1:10" ht="12.75">
      <c r="A2" s="5" t="s">
        <v>34</v>
      </c>
      <c r="B2" s="5"/>
      <c r="C2" s="7" t="s">
        <v>35</v>
      </c>
      <c r="D2" s="7" t="s">
        <v>36</v>
      </c>
      <c r="E2" s="7" t="s">
        <v>37</v>
      </c>
      <c r="F2" s="7" t="s">
        <v>38</v>
      </c>
      <c r="G2" s="3" t="s">
        <v>39</v>
      </c>
      <c r="H2" s="3" t="s">
        <v>40</v>
      </c>
      <c r="I2" s="3" t="s">
        <v>41</v>
      </c>
      <c r="J2" s="8" t="s">
        <v>42</v>
      </c>
    </row>
    <row r="3" spans="1:10" ht="12.75">
      <c r="A3" s="5"/>
      <c r="B3" s="5"/>
      <c r="C3" s="7"/>
      <c r="D3" s="7"/>
      <c r="E3" s="7"/>
      <c r="F3" s="7"/>
      <c r="G3" s="3"/>
      <c r="H3" s="3"/>
      <c r="I3" s="3"/>
      <c r="J3" s="8"/>
    </row>
    <row r="4" spans="1:10" ht="12.75">
      <c r="A4" s="5" t="s">
        <v>27</v>
      </c>
      <c r="B4" s="5"/>
      <c r="C4" s="7">
        <f aca="true" t="shared" si="0" ref="C4:C13">D4+E4+F4</f>
        <v>18</v>
      </c>
      <c r="D4" s="7">
        <v>14</v>
      </c>
      <c r="E4" s="7">
        <v>1</v>
      </c>
      <c r="F4" s="7">
        <v>3</v>
      </c>
      <c r="G4" s="3">
        <v>73</v>
      </c>
      <c r="H4" s="3">
        <v>17</v>
      </c>
      <c r="I4" s="3">
        <f aca="true" t="shared" si="1" ref="I4:I13">G4-H4</f>
        <v>56</v>
      </c>
      <c r="J4" s="8">
        <f aca="true" t="shared" si="2" ref="J4:J13">D4*3+E4</f>
        <v>43</v>
      </c>
    </row>
    <row r="5" spans="1:10" ht="12.75">
      <c r="A5" s="5" t="s">
        <v>44</v>
      </c>
      <c r="B5" s="5"/>
      <c r="C5" s="7">
        <f t="shared" si="0"/>
        <v>18</v>
      </c>
      <c r="D5" s="7">
        <v>13</v>
      </c>
      <c r="E5" s="7">
        <v>2</v>
      </c>
      <c r="F5" s="7">
        <v>3</v>
      </c>
      <c r="G5" s="3">
        <v>64</v>
      </c>
      <c r="H5" s="3">
        <v>36</v>
      </c>
      <c r="I5" s="3">
        <f t="shared" si="1"/>
        <v>28</v>
      </c>
      <c r="J5" s="8">
        <f t="shared" si="2"/>
        <v>41</v>
      </c>
    </row>
    <row r="6" spans="1:10" ht="12.75">
      <c r="A6" s="5" t="s">
        <v>86</v>
      </c>
      <c r="B6" s="5"/>
      <c r="C6" s="7">
        <f t="shared" si="0"/>
        <v>18</v>
      </c>
      <c r="D6" s="7">
        <v>11</v>
      </c>
      <c r="E6" s="7">
        <v>3</v>
      </c>
      <c r="F6" s="7">
        <v>4</v>
      </c>
      <c r="G6" s="3">
        <v>50</v>
      </c>
      <c r="H6" s="3">
        <v>30</v>
      </c>
      <c r="I6" s="3">
        <f t="shared" si="1"/>
        <v>20</v>
      </c>
      <c r="J6" s="8">
        <f t="shared" si="2"/>
        <v>36</v>
      </c>
    </row>
    <row r="7" spans="1:10" ht="12.75">
      <c r="A7" s="5" t="s">
        <v>24</v>
      </c>
      <c r="B7" s="5"/>
      <c r="C7" s="7">
        <f t="shared" si="0"/>
        <v>18</v>
      </c>
      <c r="D7" s="7">
        <v>10</v>
      </c>
      <c r="E7" s="7">
        <v>2</v>
      </c>
      <c r="F7" s="7">
        <v>6</v>
      </c>
      <c r="G7" s="3">
        <v>44</v>
      </c>
      <c r="H7" s="3">
        <v>40</v>
      </c>
      <c r="I7" s="3">
        <f t="shared" si="1"/>
        <v>4</v>
      </c>
      <c r="J7" s="8">
        <f t="shared" si="2"/>
        <v>32</v>
      </c>
    </row>
    <row r="8" spans="1:10" ht="12.75">
      <c r="A8" s="5" t="s">
        <v>43</v>
      </c>
      <c r="B8" s="5"/>
      <c r="C8" s="7">
        <f t="shared" si="0"/>
        <v>18</v>
      </c>
      <c r="D8" s="7">
        <v>8</v>
      </c>
      <c r="E8" s="7">
        <v>3</v>
      </c>
      <c r="F8" s="7">
        <v>7</v>
      </c>
      <c r="G8" s="3">
        <v>47</v>
      </c>
      <c r="H8" s="3">
        <v>40</v>
      </c>
      <c r="I8" s="3">
        <f t="shared" si="1"/>
        <v>7</v>
      </c>
      <c r="J8" s="8">
        <f t="shared" si="2"/>
        <v>27</v>
      </c>
    </row>
    <row r="9" spans="1:10" ht="12.75">
      <c r="A9" s="5" t="s">
        <v>19</v>
      </c>
      <c r="B9" s="5"/>
      <c r="C9" s="7">
        <f t="shared" si="0"/>
        <v>18</v>
      </c>
      <c r="D9" s="7">
        <v>8</v>
      </c>
      <c r="E9" s="7">
        <v>1</v>
      </c>
      <c r="F9" s="7">
        <v>9</v>
      </c>
      <c r="G9" s="3">
        <v>36</v>
      </c>
      <c r="H9" s="3">
        <v>40</v>
      </c>
      <c r="I9" s="3">
        <f t="shared" si="1"/>
        <v>-4</v>
      </c>
      <c r="J9" s="8">
        <f t="shared" si="2"/>
        <v>25</v>
      </c>
    </row>
    <row r="10" spans="1:10" ht="12.75">
      <c r="A10" s="5" t="s">
        <v>87</v>
      </c>
      <c r="B10" s="5"/>
      <c r="C10" s="7">
        <f t="shared" si="0"/>
        <v>18</v>
      </c>
      <c r="D10" s="7">
        <v>6</v>
      </c>
      <c r="E10" s="7">
        <v>3</v>
      </c>
      <c r="F10" s="7">
        <v>9</v>
      </c>
      <c r="G10" s="3">
        <v>30</v>
      </c>
      <c r="H10" s="3">
        <v>49</v>
      </c>
      <c r="I10" s="3">
        <f t="shared" si="1"/>
        <v>-19</v>
      </c>
      <c r="J10" s="8">
        <f t="shared" si="2"/>
        <v>21</v>
      </c>
    </row>
    <row r="11" spans="1:10" ht="12.75">
      <c r="A11" s="5" t="s">
        <v>28</v>
      </c>
      <c r="B11" s="5"/>
      <c r="C11" s="7">
        <f t="shared" si="0"/>
        <v>18</v>
      </c>
      <c r="D11" s="7">
        <v>5</v>
      </c>
      <c r="E11" s="7">
        <v>1</v>
      </c>
      <c r="F11" s="7">
        <v>12</v>
      </c>
      <c r="G11" s="3">
        <v>35</v>
      </c>
      <c r="H11" s="3">
        <v>60</v>
      </c>
      <c r="I11" s="3">
        <f t="shared" si="1"/>
        <v>-25</v>
      </c>
      <c r="J11" s="8">
        <f t="shared" si="2"/>
        <v>16</v>
      </c>
    </row>
    <row r="12" spans="1:10" ht="12.75">
      <c r="A12" s="5" t="s">
        <v>30</v>
      </c>
      <c r="B12" s="5"/>
      <c r="C12" s="7">
        <f t="shared" si="0"/>
        <v>18</v>
      </c>
      <c r="D12" s="7">
        <v>2</v>
      </c>
      <c r="E12" s="7">
        <v>5</v>
      </c>
      <c r="F12" s="7">
        <v>11</v>
      </c>
      <c r="G12" s="3">
        <v>20</v>
      </c>
      <c r="H12" s="3">
        <v>53</v>
      </c>
      <c r="I12" s="3">
        <f t="shared" si="1"/>
        <v>-33</v>
      </c>
      <c r="J12" s="8">
        <f t="shared" si="2"/>
        <v>11</v>
      </c>
    </row>
    <row r="13" spans="1:10" ht="12.75">
      <c r="A13" s="5" t="s">
        <v>29</v>
      </c>
      <c r="B13" s="5"/>
      <c r="C13" s="7">
        <f t="shared" si="0"/>
        <v>18</v>
      </c>
      <c r="D13" s="7">
        <v>1</v>
      </c>
      <c r="E13" s="7">
        <v>3</v>
      </c>
      <c r="F13" s="7">
        <v>14</v>
      </c>
      <c r="G13" s="3">
        <v>22</v>
      </c>
      <c r="H13" s="3">
        <v>56</v>
      </c>
      <c r="I13" s="3">
        <f t="shared" si="1"/>
        <v>-34</v>
      </c>
      <c r="J13" s="8">
        <f t="shared" si="2"/>
        <v>6</v>
      </c>
    </row>
    <row r="16" ht="12.75">
      <c r="A16" t="s">
        <v>45</v>
      </c>
    </row>
    <row r="17" spans="1:4" ht="12.75">
      <c r="A17" t="s">
        <v>358</v>
      </c>
      <c r="C17" t="s">
        <v>128</v>
      </c>
      <c r="D17" t="s">
        <v>376</v>
      </c>
    </row>
    <row r="18" spans="1:4" ht="12.75">
      <c r="A18" t="s">
        <v>359</v>
      </c>
      <c r="C18" t="s">
        <v>157</v>
      </c>
      <c r="D18" t="s">
        <v>377</v>
      </c>
    </row>
    <row r="19" spans="1:3" ht="12.75">
      <c r="A19" t="s">
        <v>360</v>
      </c>
      <c r="C19" t="s">
        <v>166</v>
      </c>
    </row>
    <row r="20" spans="1:13" ht="12.75">
      <c r="A20" t="s">
        <v>361</v>
      </c>
      <c r="C20" t="s">
        <v>184</v>
      </c>
      <c r="D20" t="s">
        <v>378</v>
      </c>
      <c r="M20">
        <v>30</v>
      </c>
    </row>
    <row r="21" spans="1:4" ht="12.75">
      <c r="A21" t="s">
        <v>362</v>
      </c>
      <c r="C21" t="s">
        <v>201</v>
      </c>
      <c r="D21" t="s">
        <v>379</v>
      </c>
    </row>
    <row r="22" spans="1:13" ht="12.75">
      <c r="A22" t="s">
        <v>363</v>
      </c>
      <c r="C22" t="s">
        <v>219</v>
      </c>
      <c r="D22" t="s">
        <v>380</v>
      </c>
      <c r="M22">
        <v>70</v>
      </c>
    </row>
    <row r="23" spans="1:4" ht="12.75">
      <c r="A23" t="s">
        <v>364</v>
      </c>
      <c r="C23" t="s">
        <v>230</v>
      </c>
      <c r="D23" t="s">
        <v>381</v>
      </c>
    </row>
    <row r="24" spans="1:4" ht="12.75">
      <c r="A24" t="s">
        <v>365</v>
      </c>
      <c r="C24" t="s">
        <v>243</v>
      </c>
      <c r="D24" t="s">
        <v>382</v>
      </c>
    </row>
    <row r="25" spans="1:4" ht="12.75">
      <c r="A25" t="s">
        <v>366</v>
      </c>
      <c r="C25" t="s">
        <v>269</v>
      </c>
      <c r="D25" t="s">
        <v>383</v>
      </c>
    </row>
    <row r="26" spans="1:4" ht="12.75">
      <c r="A26" t="s">
        <v>367</v>
      </c>
      <c r="C26" t="s">
        <v>280</v>
      </c>
      <c r="D26" t="s">
        <v>384</v>
      </c>
    </row>
    <row r="27" spans="1:4" ht="12.75">
      <c r="A27" t="s">
        <v>368</v>
      </c>
      <c r="C27" t="s">
        <v>297</v>
      </c>
      <c r="D27" t="s">
        <v>385</v>
      </c>
    </row>
    <row r="28" spans="1:13" ht="12.75">
      <c r="A28" t="s">
        <v>369</v>
      </c>
      <c r="C28" t="s">
        <v>312</v>
      </c>
      <c r="D28" t="s">
        <v>386</v>
      </c>
      <c r="M28">
        <v>150</v>
      </c>
    </row>
    <row r="29" spans="1:3" ht="12.75">
      <c r="A29" t="s">
        <v>370</v>
      </c>
      <c r="C29" t="s">
        <v>316</v>
      </c>
    </row>
    <row r="30" spans="1:4" ht="12.75">
      <c r="A30" t="s">
        <v>372</v>
      </c>
      <c r="C30" t="s">
        <v>128</v>
      </c>
      <c r="D30" t="s">
        <v>387</v>
      </c>
    </row>
    <row r="31" spans="1:4" ht="12.75">
      <c r="A31" t="s">
        <v>371</v>
      </c>
      <c r="C31" t="s">
        <v>332</v>
      </c>
      <c r="D31" t="s">
        <v>388</v>
      </c>
    </row>
    <row r="32" spans="1:4" ht="12.75">
      <c r="A32" t="s">
        <v>373</v>
      </c>
      <c r="C32" t="s">
        <v>342</v>
      </c>
      <c r="D32" t="s">
        <v>389</v>
      </c>
    </row>
    <row r="33" spans="1:4" ht="12.75">
      <c r="A33" t="s">
        <v>374</v>
      </c>
      <c r="C33" t="s">
        <v>349</v>
      </c>
      <c r="D33" t="s">
        <v>390</v>
      </c>
    </row>
    <row r="34" spans="1:4" ht="12.75">
      <c r="A34" t="s">
        <v>375</v>
      </c>
      <c r="C34" t="s">
        <v>354</v>
      </c>
      <c r="D34" t="s">
        <v>391</v>
      </c>
    </row>
    <row r="37" spans="1:3" ht="12.75">
      <c r="A37" t="s">
        <v>89</v>
      </c>
      <c r="C37" t="s">
        <v>293</v>
      </c>
    </row>
    <row r="39" spans="1:8" ht="12.75">
      <c r="A39" s="3">
        <f>(B39+C39+D39)</f>
        <v>33</v>
      </c>
      <c r="B39" s="3">
        <v>20</v>
      </c>
      <c r="C39" s="3">
        <v>5</v>
      </c>
      <c r="D39" s="3">
        <v>8</v>
      </c>
      <c r="E39" s="5">
        <v>115</v>
      </c>
      <c r="F39" s="5">
        <v>49</v>
      </c>
      <c r="G39" s="5">
        <f>(E39-F39)</f>
        <v>66</v>
      </c>
      <c r="H39" s="11">
        <f>(B39*3+C39)</f>
        <v>65</v>
      </c>
    </row>
    <row r="41" spans="1:5" ht="12.75">
      <c r="A41" t="s">
        <v>46</v>
      </c>
      <c r="C41" t="s">
        <v>47</v>
      </c>
      <c r="D41" t="s">
        <v>48</v>
      </c>
      <c r="E41" t="s">
        <v>49</v>
      </c>
    </row>
    <row r="43" spans="1:5" ht="12.75">
      <c r="A43" s="5" t="s">
        <v>9</v>
      </c>
      <c r="B43" s="5"/>
      <c r="C43" s="11">
        <v>27</v>
      </c>
      <c r="D43" s="12">
        <v>11</v>
      </c>
      <c r="E43" s="4">
        <f aca="true" t="shared" si="3" ref="E43:E59">(C43+D43)</f>
        <v>38</v>
      </c>
    </row>
    <row r="44" spans="1:5" ht="12.75">
      <c r="A44" s="5" t="s">
        <v>7</v>
      </c>
      <c r="B44" s="5"/>
      <c r="C44" s="11">
        <v>1</v>
      </c>
      <c r="D44" s="12">
        <v>7</v>
      </c>
      <c r="E44" s="4">
        <f t="shared" si="3"/>
        <v>8</v>
      </c>
    </row>
    <row r="45" spans="1:5" ht="12.75">
      <c r="A45" s="5" t="s">
        <v>13</v>
      </c>
      <c r="B45" s="5"/>
      <c r="C45" s="11">
        <v>18</v>
      </c>
      <c r="D45" s="12">
        <v>3</v>
      </c>
      <c r="E45" s="4">
        <f t="shared" si="3"/>
        <v>21</v>
      </c>
    </row>
    <row r="46" spans="1:5" ht="12.75">
      <c r="A46" s="5" t="s">
        <v>11</v>
      </c>
      <c r="B46" s="5"/>
      <c r="C46" s="11">
        <v>5</v>
      </c>
      <c r="D46" s="12">
        <v>6</v>
      </c>
      <c r="E46" s="4">
        <f t="shared" si="3"/>
        <v>11</v>
      </c>
    </row>
    <row r="47" spans="1:5" ht="12.75">
      <c r="A47" s="5" t="s">
        <v>17</v>
      </c>
      <c r="B47" s="5"/>
      <c r="C47" s="11">
        <v>2</v>
      </c>
      <c r="D47" s="12"/>
      <c r="E47" s="4">
        <f t="shared" si="3"/>
        <v>2</v>
      </c>
    </row>
    <row r="48" spans="1:5" ht="12.75">
      <c r="A48" s="5" t="s">
        <v>14</v>
      </c>
      <c r="B48" s="5"/>
      <c r="C48" s="11">
        <v>3</v>
      </c>
      <c r="D48" s="12"/>
      <c r="E48" s="4">
        <f>(C48+D48)</f>
        <v>3</v>
      </c>
    </row>
    <row r="49" spans="1:5" ht="12.75">
      <c r="A49" s="5" t="s">
        <v>16</v>
      </c>
      <c r="B49" s="5"/>
      <c r="C49" s="11">
        <v>3</v>
      </c>
      <c r="D49" s="12">
        <v>1</v>
      </c>
      <c r="E49" s="4">
        <f>(C49+D49)</f>
        <v>4</v>
      </c>
    </row>
    <row r="50" spans="1:5" ht="12.75">
      <c r="A50" s="5" t="s">
        <v>18</v>
      </c>
      <c r="B50" s="5"/>
      <c r="C50" s="11"/>
      <c r="D50" s="12">
        <v>1</v>
      </c>
      <c r="E50" s="4">
        <f t="shared" si="3"/>
        <v>1</v>
      </c>
    </row>
    <row r="51" spans="1:5" ht="12.75">
      <c r="A51" s="5" t="s">
        <v>20</v>
      </c>
      <c r="B51" s="5"/>
      <c r="C51" s="11">
        <v>2</v>
      </c>
      <c r="D51" s="12"/>
      <c r="E51" s="4">
        <f t="shared" si="3"/>
        <v>2</v>
      </c>
    </row>
    <row r="52" spans="1:5" ht="12.75">
      <c r="A52" s="5" t="s">
        <v>21</v>
      </c>
      <c r="B52" s="5"/>
      <c r="C52" s="11"/>
      <c r="D52" s="12">
        <v>1</v>
      </c>
      <c r="E52" s="4">
        <f t="shared" si="3"/>
        <v>1</v>
      </c>
    </row>
    <row r="53" spans="1:5" ht="12.75">
      <c r="A53" s="5" t="s">
        <v>50</v>
      </c>
      <c r="B53" s="5"/>
      <c r="C53" s="11">
        <v>1</v>
      </c>
      <c r="D53" s="12">
        <v>1</v>
      </c>
      <c r="E53" s="4">
        <f t="shared" si="3"/>
        <v>2</v>
      </c>
    </row>
    <row r="54" spans="1:5" ht="12.75">
      <c r="A54" s="5" t="s">
        <v>51</v>
      </c>
      <c r="B54" s="5"/>
      <c r="C54" s="11">
        <v>1</v>
      </c>
      <c r="D54" s="12"/>
      <c r="E54" s="4">
        <f t="shared" si="3"/>
        <v>1</v>
      </c>
    </row>
    <row r="55" spans="1:5" ht="12.75">
      <c r="A55" s="5" t="s">
        <v>52</v>
      </c>
      <c r="B55" s="5"/>
      <c r="C55" s="11">
        <v>1</v>
      </c>
      <c r="D55" s="12"/>
      <c r="E55" s="4">
        <f t="shared" si="3"/>
        <v>1</v>
      </c>
    </row>
    <row r="56" spans="1:5" ht="12.75">
      <c r="A56" s="5" t="s">
        <v>5</v>
      </c>
      <c r="B56" s="5"/>
      <c r="C56" s="11">
        <v>1</v>
      </c>
      <c r="D56" s="12"/>
      <c r="E56" s="4">
        <f t="shared" si="3"/>
        <v>1</v>
      </c>
    </row>
    <row r="57" spans="1:5" ht="12.75">
      <c r="A57" s="5" t="s">
        <v>104</v>
      </c>
      <c r="B57" s="5"/>
      <c r="C57" s="11">
        <v>3</v>
      </c>
      <c r="D57" s="12">
        <v>6</v>
      </c>
      <c r="E57" s="4">
        <f t="shared" si="3"/>
        <v>9</v>
      </c>
    </row>
    <row r="58" spans="1:5" ht="12.75">
      <c r="A58" s="5" t="s">
        <v>105</v>
      </c>
      <c r="B58" s="5"/>
      <c r="C58" s="11">
        <v>1</v>
      </c>
      <c r="D58" s="12">
        <v>2</v>
      </c>
      <c r="E58" s="4">
        <f t="shared" si="3"/>
        <v>3</v>
      </c>
    </row>
    <row r="59" spans="1:5" ht="12.75">
      <c r="A59" s="5" t="s">
        <v>107</v>
      </c>
      <c r="B59" s="5"/>
      <c r="C59" s="11">
        <v>1</v>
      </c>
      <c r="D59" s="12">
        <v>2</v>
      </c>
      <c r="E59" s="4">
        <f t="shared" si="3"/>
        <v>3</v>
      </c>
    </row>
    <row r="60" spans="1:5" ht="12.75">
      <c r="A60" t="s">
        <v>121</v>
      </c>
      <c r="C60" s="11">
        <v>1</v>
      </c>
      <c r="D60" s="12"/>
      <c r="E60" s="4">
        <f>(C60+D60)</f>
        <v>1</v>
      </c>
    </row>
    <row r="61" spans="1:5" ht="12.75">
      <c r="A61" t="s">
        <v>292</v>
      </c>
      <c r="C61" s="11">
        <v>2</v>
      </c>
      <c r="D61" s="12">
        <v>1</v>
      </c>
      <c r="E61" s="4">
        <f>(C61+D61)</f>
        <v>3</v>
      </c>
    </row>
    <row r="62" ht="12.75">
      <c r="E62">
        <f>SUM(E43:E61)</f>
        <v>115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G53"/>
  <sheetViews>
    <sheetView zoomScalePageLayoutView="0" workbookViewId="0" topLeftCell="A1">
      <selection activeCell="G5" sqref="G5"/>
    </sheetView>
  </sheetViews>
  <sheetFormatPr defaultColWidth="11.421875" defaultRowHeight="12.75"/>
  <sheetData>
    <row r="1" spans="1:3" ht="12.75">
      <c r="A1" t="s">
        <v>56</v>
      </c>
      <c r="C1" s="1">
        <v>37529</v>
      </c>
    </row>
    <row r="3" ht="12.75">
      <c r="A3" t="s">
        <v>57</v>
      </c>
    </row>
    <row r="5" spans="2:3" ht="12.75">
      <c r="B5" t="s">
        <v>58</v>
      </c>
      <c r="C5" t="s">
        <v>59</v>
      </c>
    </row>
    <row r="7" spans="1:3" ht="12.75">
      <c r="A7" t="s">
        <v>60</v>
      </c>
      <c r="B7">
        <v>11</v>
      </c>
      <c r="C7">
        <v>0</v>
      </c>
    </row>
    <row r="8" spans="1:3" ht="12.75">
      <c r="A8" t="s">
        <v>61</v>
      </c>
      <c r="B8">
        <v>11</v>
      </c>
      <c r="C8">
        <v>1</v>
      </c>
    </row>
    <row r="9" spans="1:3" ht="12.75">
      <c r="A9" t="s">
        <v>62</v>
      </c>
      <c r="B9">
        <v>12</v>
      </c>
      <c r="C9">
        <v>2</v>
      </c>
    </row>
    <row r="10" spans="1:3" ht="12.75">
      <c r="A10" t="s">
        <v>63</v>
      </c>
      <c r="B10">
        <v>13</v>
      </c>
      <c r="C10">
        <v>2</v>
      </c>
    </row>
    <row r="11" spans="1:3" ht="12.75">
      <c r="A11" t="s">
        <v>64</v>
      </c>
      <c r="B11">
        <v>12</v>
      </c>
      <c r="C11">
        <v>4</v>
      </c>
    </row>
    <row r="12" spans="1:3" ht="12.75">
      <c r="A12" t="s">
        <v>65</v>
      </c>
      <c r="B12">
        <v>14</v>
      </c>
      <c r="C12">
        <v>8</v>
      </c>
    </row>
    <row r="39" spans="2:5" ht="12.75">
      <c r="B39" t="s">
        <v>66</v>
      </c>
      <c r="C39" t="s">
        <v>67</v>
      </c>
      <c r="D39" t="s">
        <v>68</v>
      </c>
      <c r="E39" t="s">
        <v>69</v>
      </c>
    </row>
    <row r="40" spans="1:5" ht="12.75">
      <c r="A40" t="s">
        <v>70</v>
      </c>
      <c r="B40">
        <v>2</v>
      </c>
      <c r="C40">
        <v>0</v>
      </c>
      <c r="D40">
        <v>0</v>
      </c>
      <c r="E40">
        <v>2</v>
      </c>
    </row>
    <row r="41" spans="1:5" ht="12.75">
      <c r="A41" t="s">
        <v>71</v>
      </c>
      <c r="B41">
        <f>C41+D41+E41</f>
        <v>16</v>
      </c>
      <c r="C41">
        <v>14</v>
      </c>
      <c r="D41">
        <v>1</v>
      </c>
      <c r="E41">
        <v>1</v>
      </c>
    </row>
    <row r="43" spans="1:7" ht="12.75">
      <c r="A43" t="s">
        <v>252</v>
      </c>
      <c r="B43">
        <f>(C43+D43+E43)</f>
        <v>18</v>
      </c>
      <c r="C43">
        <v>14</v>
      </c>
      <c r="D43">
        <v>3</v>
      </c>
      <c r="E43">
        <v>1</v>
      </c>
      <c r="F43" s="37" t="s">
        <v>355</v>
      </c>
      <c r="G43">
        <f>(C43*3+D43)</f>
        <v>45</v>
      </c>
    </row>
    <row r="44" spans="1:7" ht="12.75">
      <c r="A44" t="s">
        <v>253</v>
      </c>
      <c r="B44">
        <f>(C44+D44+E44)</f>
        <v>18</v>
      </c>
      <c r="C44">
        <v>12</v>
      </c>
      <c r="D44">
        <v>4</v>
      </c>
      <c r="E44">
        <v>2</v>
      </c>
      <c r="F44" t="s">
        <v>356</v>
      </c>
      <c r="G44">
        <f>(C44*3+D44)</f>
        <v>40</v>
      </c>
    </row>
    <row r="46" spans="1:5" ht="12.75">
      <c r="A46" t="s">
        <v>254</v>
      </c>
      <c r="C46">
        <f>192+17</f>
        <v>209</v>
      </c>
      <c r="E46" s="39">
        <f>73/209</f>
        <v>0.3492822966507177</v>
      </c>
    </row>
    <row r="47" spans="1:5" ht="12.75">
      <c r="A47" t="s">
        <v>255</v>
      </c>
      <c r="C47">
        <v>93</v>
      </c>
      <c r="E47" s="39">
        <f>17/93</f>
        <v>0.1827956989247312</v>
      </c>
    </row>
    <row r="49" spans="1:3" ht="12.75">
      <c r="A49" t="s">
        <v>256</v>
      </c>
      <c r="C49">
        <v>97</v>
      </c>
    </row>
    <row r="50" spans="1:3" ht="12.75">
      <c r="A50" t="s">
        <v>257</v>
      </c>
      <c r="C50">
        <v>73</v>
      </c>
    </row>
    <row r="52" spans="1:3" ht="12.75">
      <c r="A52" t="s">
        <v>258</v>
      </c>
      <c r="C52">
        <v>7</v>
      </c>
    </row>
    <row r="53" spans="1:3" ht="12.75">
      <c r="A53" t="s">
        <v>259</v>
      </c>
      <c r="C53">
        <v>0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J96"/>
  <sheetViews>
    <sheetView zoomScalePageLayoutView="0" workbookViewId="0" topLeftCell="A1">
      <selection activeCell="L2" sqref="L2"/>
    </sheetView>
  </sheetViews>
  <sheetFormatPr defaultColWidth="11.421875" defaultRowHeight="12.75"/>
  <cols>
    <col min="2" max="2" width="9.421875" style="0" customWidth="1"/>
    <col min="3" max="3" width="8.8515625" style="0" customWidth="1"/>
    <col min="4" max="4" width="10.00390625" style="0" customWidth="1"/>
    <col min="5" max="5" width="9.28125" style="0" customWidth="1"/>
    <col min="6" max="7" width="9.7109375" style="0" customWidth="1"/>
    <col min="8" max="8" width="9.28125" style="0" customWidth="1"/>
    <col min="9" max="9" width="8.8515625" style="0" customWidth="1"/>
    <col min="10" max="10" width="9.421875" style="0" customWidth="1"/>
  </cols>
  <sheetData>
    <row r="1" spans="1:3" ht="12.75">
      <c r="A1" t="s">
        <v>180</v>
      </c>
      <c r="C1" s="1">
        <v>37522</v>
      </c>
    </row>
    <row r="3" spans="1:10" ht="12.75">
      <c r="A3" s="5" t="s">
        <v>34</v>
      </c>
      <c r="B3" s="5"/>
      <c r="C3" s="7" t="s">
        <v>35</v>
      </c>
      <c r="D3" s="7" t="s">
        <v>36</v>
      </c>
      <c r="E3" s="7" t="s">
        <v>37</v>
      </c>
      <c r="F3" s="7" t="s">
        <v>38</v>
      </c>
      <c r="G3" s="3" t="s">
        <v>39</v>
      </c>
      <c r="H3" s="3" t="s">
        <v>40</v>
      </c>
      <c r="I3" s="3" t="s">
        <v>41</v>
      </c>
      <c r="J3" s="8" t="s">
        <v>42</v>
      </c>
    </row>
    <row r="4" spans="1:10" ht="12.75">
      <c r="A4" s="5"/>
      <c r="B4" s="5"/>
      <c r="C4" s="7"/>
      <c r="D4" s="7"/>
      <c r="E4" s="7"/>
      <c r="F4" s="7"/>
      <c r="G4" s="3"/>
      <c r="H4" s="3"/>
      <c r="I4" s="3"/>
      <c r="J4" s="8"/>
    </row>
    <row r="5" spans="1:10" ht="12.75">
      <c r="A5" s="5" t="s">
        <v>27</v>
      </c>
      <c r="B5" s="5"/>
      <c r="C5" s="7">
        <f aca="true" t="shared" si="0" ref="C5:C14">D5+E5+F5</f>
        <v>9</v>
      </c>
      <c r="D5" s="7">
        <v>9</v>
      </c>
      <c r="E5" s="7"/>
      <c r="F5" s="7"/>
      <c r="G5" s="3">
        <v>41</v>
      </c>
      <c r="H5" s="3">
        <v>7</v>
      </c>
      <c r="I5" s="3">
        <f aca="true" t="shared" si="1" ref="I5:I14">G5-H5</f>
        <v>34</v>
      </c>
      <c r="J5" s="8">
        <f aca="true" t="shared" si="2" ref="J5:J14">D5*3+E5</f>
        <v>27</v>
      </c>
    </row>
    <row r="6" spans="1:10" ht="12.75">
      <c r="A6" s="5" t="s">
        <v>44</v>
      </c>
      <c r="B6" s="5"/>
      <c r="C6" s="7">
        <f t="shared" si="0"/>
        <v>9</v>
      </c>
      <c r="D6" s="7">
        <v>8</v>
      </c>
      <c r="E6" s="7"/>
      <c r="F6" s="7">
        <v>1</v>
      </c>
      <c r="G6" s="3">
        <v>41</v>
      </c>
      <c r="H6" s="3">
        <v>19</v>
      </c>
      <c r="I6" s="3">
        <f t="shared" si="1"/>
        <v>22</v>
      </c>
      <c r="J6" s="8">
        <f t="shared" si="2"/>
        <v>24</v>
      </c>
    </row>
    <row r="7" spans="1:10" ht="12.75">
      <c r="A7" s="5" t="s">
        <v>86</v>
      </c>
      <c r="B7" s="5"/>
      <c r="C7" s="7">
        <f t="shared" si="0"/>
        <v>9</v>
      </c>
      <c r="D7" s="7">
        <v>7</v>
      </c>
      <c r="E7" s="7">
        <v>1</v>
      </c>
      <c r="F7" s="7">
        <v>1</v>
      </c>
      <c r="G7" s="3">
        <v>28</v>
      </c>
      <c r="H7" s="3">
        <v>12</v>
      </c>
      <c r="I7" s="3">
        <f t="shared" si="1"/>
        <v>16</v>
      </c>
      <c r="J7" s="8">
        <f t="shared" si="2"/>
        <v>22</v>
      </c>
    </row>
    <row r="8" spans="1:10" ht="12.75">
      <c r="A8" s="5" t="s">
        <v>24</v>
      </c>
      <c r="B8" s="5"/>
      <c r="C8" s="7">
        <f t="shared" si="0"/>
        <v>9</v>
      </c>
      <c r="D8" s="7">
        <v>7</v>
      </c>
      <c r="E8" s="7">
        <v>1</v>
      </c>
      <c r="F8" s="7">
        <v>1</v>
      </c>
      <c r="G8" s="3">
        <v>22</v>
      </c>
      <c r="H8" s="3">
        <v>12</v>
      </c>
      <c r="I8" s="3">
        <f t="shared" si="1"/>
        <v>10</v>
      </c>
      <c r="J8" s="8">
        <f t="shared" si="2"/>
        <v>22</v>
      </c>
    </row>
    <row r="9" spans="1:10" ht="12.75">
      <c r="A9" s="5" t="s">
        <v>43</v>
      </c>
      <c r="B9" s="5"/>
      <c r="C9" s="7">
        <f t="shared" si="0"/>
        <v>9</v>
      </c>
      <c r="D9" s="7">
        <v>6</v>
      </c>
      <c r="E9" s="7">
        <v>2</v>
      </c>
      <c r="F9" s="7">
        <v>1</v>
      </c>
      <c r="G9" s="3">
        <v>32</v>
      </c>
      <c r="H9" s="3">
        <v>14</v>
      </c>
      <c r="I9" s="3">
        <f t="shared" si="1"/>
        <v>18</v>
      </c>
      <c r="J9" s="8">
        <f t="shared" si="2"/>
        <v>20</v>
      </c>
    </row>
    <row r="10" spans="1:10" ht="12.75">
      <c r="A10" s="5" t="s">
        <v>87</v>
      </c>
      <c r="B10" s="5"/>
      <c r="C10" s="7">
        <f t="shared" si="0"/>
        <v>9</v>
      </c>
      <c r="D10" s="7">
        <v>4</v>
      </c>
      <c r="E10" s="7">
        <v>2</v>
      </c>
      <c r="F10" s="7">
        <v>3</v>
      </c>
      <c r="G10" s="3">
        <v>19</v>
      </c>
      <c r="H10" s="3">
        <v>21</v>
      </c>
      <c r="I10" s="3">
        <f t="shared" si="1"/>
        <v>-2</v>
      </c>
      <c r="J10" s="8">
        <f t="shared" si="2"/>
        <v>14</v>
      </c>
    </row>
    <row r="11" spans="1:10" ht="12.75">
      <c r="A11" s="5" t="s">
        <v>19</v>
      </c>
      <c r="B11" s="5"/>
      <c r="C11" s="7">
        <f t="shared" si="0"/>
        <v>9</v>
      </c>
      <c r="D11" s="7">
        <v>3</v>
      </c>
      <c r="E11" s="7">
        <v>1</v>
      </c>
      <c r="F11" s="7">
        <v>5</v>
      </c>
      <c r="G11" s="3">
        <v>11</v>
      </c>
      <c r="H11" s="3">
        <v>19</v>
      </c>
      <c r="I11" s="3">
        <f t="shared" si="1"/>
        <v>-8</v>
      </c>
      <c r="J11" s="8">
        <f t="shared" si="2"/>
        <v>10</v>
      </c>
    </row>
    <row r="12" spans="1:10" ht="12.75">
      <c r="A12" s="5" t="s">
        <v>28</v>
      </c>
      <c r="B12" s="5"/>
      <c r="C12" s="7">
        <f t="shared" si="0"/>
        <v>9</v>
      </c>
      <c r="D12" s="7">
        <v>3</v>
      </c>
      <c r="E12" s="7">
        <v>1</v>
      </c>
      <c r="F12" s="7">
        <v>5</v>
      </c>
      <c r="G12" s="3">
        <v>19</v>
      </c>
      <c r="H12" s="3">
        <v>33</v>
      </c>
      <c r="I12" s="3">
        <f t="shared" si="1"/>
        <v>-14</v>
      </c>
      <c r="J12" s="8">
        <f t="shared" si="2"/>
        <v>10</v>
      </c>
    </row>
    <row r="13" spans="1:10" ht="12.75">
      <c r="A13" s="5" t="s">
        <v>29</v>
      </c>
      <c r="B13" s="5"/>
      <c r="C13" s="7">
        <f t="shared" si="0"/>
        <v>9</v>
      </c>
      <c r="D13" s="7">
        <v>1</v>
      </c>
      <c r="E13" s="7">
        <v>2</v>
      </c>
      <c r="F13" s="7">
        <v>6</v>
      </c>
      <c r="G13" s="3">
        <v>12</v>
      </c>
      <c r="H13" s="3">
        <v>23</v>
      </c>
      <c r="I13" s="3">
        <f t="shared" si="1"/>
        <v>-11</v>
      </c>
      <c r="J13" s="8">
        <f t="shared" si="2"/>
        <v>5</v>
      </c>
    </row>
    <row r="14" spans="1:10" ht="12.75">
      <c r="A14" s="5" t="s">
        <v>30</v>
      </c>
      <c r="B14" s="5"/>
      <c r="C14" s="7">
        <f t="shared" si="0"/>
        <v>9</v>
      </c>
      <c r="D14" s="7">
        <v>1</v>
      </c>
      <c r="E14" s="7">
        <v>2</v>
      </c>
      <c r="F14" s="7">
        <v>6</v>
      </c>
      <c r="G14" s="3">
        <v>12</v>
      </c>
      <c r="H14" s="3">
        <v>24</v>
      </c>
      <c r="I14" s="3">
        <f t="shared" si="1"/>
        <v>-12</v>
      </c>
      <c r="J14" s="8">
        <f t="shared" si="2"/>
        <v>5</v>
      </c>
    </row>
    <row r="17" ht="12.75">
      <c r="A17" t="s">
        <v>72</v>
      </c>
    </row>
    <row r="19" spans="1:10" ht="12.75">
      <c r="A19" s="5" t="s">
        <v>34</v>
      </c>
      <c r="B19" s="5"/>
      <c r="C19" s="7" t="s">
        <v>35</v>
      </c>
      <c r="D19" s="7" t="s">
        <v>36</v>
      </c>
      <c r="E19" s="7" t="s">
        <v>37</v>
      </c>
      <c r="F19" s="7" t="s">
        <v>38</v>
      </c>
      <c r="G19" s="3" t="s">
        <v>39</v>
      </c>
      <c r="H19" s="3" t="s">
        <v>40</v>
      </c>
      <c r="I19" s="3" t="s">
        <v>41</v>
      </c>
      <c r="J19" s="8" t="s">
        <v>42</v>
      </c>
    </row>
    <row r="20" spans="1:10" ht="12.75">
      <c r="A20" s="5"/>
      <c r="B20" s="5"/>
      <c r="C20" s="7"/>
      <c r="D20" s="7"/>
      <c r="E20" s="7"/>
      <c r="F20" s="7"/>
      <c r="G20" s="3"/>
      <c r="H20" s="3"/>
      <c r="I20" s="3"/>
      <c r="J20" s="8"/>
    </row>
    <row r="21" spans="1:10" ht="12.75">
      <c r="A21" s="5" t="s">
        <v>44</v>
      </c>
      <c r="B21" s="5"/>
      <c r="C21" s="7">
        <f aca="true" t="shared" si="3" ref="C21:C30">D21+E21+F21</f>
        <v>9</v>
      </c>
      <c r="D21" s="7">
        <v>5</v>
      </c>
      <c r="E21" s="7">
        <v>2</v>
      </c>
      <c r="F21" s="7">
        <v>2</v>
      </c>
      <c r="G21" s="3">
        <v>23</v>
      </c>
      <c r="H21" s="3">
        <v>17</v>
      </c>
      <c r="I21" s="3">
        <f aca="true" t="shared" si="4" ref="I21:I30">G21-H21</f>
        <v>6</v>
      </c>
      <c r="J21" s="8">
        <f aca="true" t="shared" si="5" ref="J21:J30">D21*3+E21</f>
        <v>17</v>
      </c>
    </row>
    <row r="22" spans="1:10" ht="12.75">
      <c r="A22" s="5" t="s">
        <v>27</v>
      </c>
      <c r="B22" s="5"/>
      <c r="C22" s="7">
        <f t="shared" si="3"/>
        <v>9</v>
      </c>
      <c r="D22" s="7">
        <v>5</v>
      </c>
      <c r="E22" s="7">
        <v>1</v>
      </c>
      <c r="F22" s="7">
        <v>3</v>
      </c>
      <c r="G22" s="3">
        <v>32</v>
      </c>
      <c r="H22" s="3">
        <v>10</v>
      </c>
      <c r="I22" s="3">
        <f t="shared" si="4"/>
        <v>22</v>
      </c>
      <c r="J22" s="8">
        <f t="shared" si="5"/>
        <v>16</v>
      </c>
    </row>
    <row r="23" spans="1:10" ht="12.75">
      <c r="A23" s="5" t="s">
        <v>19</v>
      </c>
      <c r="B23" s="5"/>
      <c r="C23" s="7">
        <f t="shared" si="3"/>
        <v>9</v>
      </c>
      <c r="D23" s="7">
        <v>5</v>
      </c>
      <c r="E23" s="7"/>
      <c r="F23" s="7">
        <v>4</v>
      </c>
      <c r="G23" s="3">
        <v>25</v>
      </c>
      <c r="H23" s="3">
        <v>21</v>
      </c>
      <c r="I23" s="3">
        <f t="shared" si="4"/>
        <v>4</v>
      </c>
      <c r="J23" s="8">
        <f t="shared" si="5"/>
        <v>15</v>
      </c>
    </row>
    <row r="24" spans="1:10" ht="12.75">
      <c r="A24" s="5" t="s">
        <v>86</v>
      </c>
      <c r="B24" s="5"/>
      <c r="C24" s="7">
        <f t="shared" si="3"/>
        <v>9</v>
      </c>
      <c r="D24" s="7">
        <v>4</v>
      </c>
      <c r="E24" s="7">
        <v>2</v>
      </c>
      <c r="F24" s="7">
        <v>3</v>
      </c>
      <c r="G24" s="3">
        <v>32</v>
      </c>
      <c r="H24" s="3">
        <v>18</v>
      </c>
      <c r="I24" s="3">
        <f t="shared" si="4"/>
        <v>14</v>
      </c>
      <c r="J24" s="8">
        <f t="shared" si="5"/>
        <v>14</v>
      </c>
    </row>
    <row r="25" spans="1:10" ht="12.75">
      <c r="A25" s="5" t="s">
        <v>24</v>
      </c>
      <c r="B25" s="5"/>
      <c r="C25" s="7">
        <f t="shared" si="3"/>
        <v>9</v>
      </c>
      <c r="D25" s="7">
        <v>3</v>
      </c>
      <c r="E25" s="7">
        <v>1</v>
      </c>
      <c r="F25" s="7">
        <v>5</v>
      </c>
      <c r="G25" s="3">
        <v>22</v>
      </c>
      <c r="H25" s="3">
        <v>28</v>
      </c>
      <c r="I25" s="3">
        <f t="shared" si="4"/>
        <v>-6</v>
      </c>
      <c r="J25" s="8">
        <f t="shared" si="5"/>
        <v>10</v>
      </c>
    </row>
    <row r="26" spans="1:10" ht="12.75">
      <c r="A26" s="5" t="s">
        <v>43</v>
      </c>
      <c r="B26" s="5"/>
      <c r="C26" s="7">
        <f t="shared" si="3"/>
        <v>9</v>
      </c>
      <c r="D26" s="7">
        <v>2</v>
      </c>
      <c r="E26" s="7">
        <v>1</v>
      </c>
      <c r="F26" s="7">
        <v>6</v>
      </c>
      <c r="G26" s="3">
        <v>15</v>
      </c>
      <c r="H26" s="3">
        <v>26</v>
      </c>
      <c r="I26" s="3">
        <f t="shared" si="4"/>
        <v>-11</v>
      </c>
      <c r="J26" s="8">
        <f t="shared" si="5"/>
        <v>7</v>
      </c>
    </row>
    <row r="27" spans="1:10" ht="12.75">
      <c r="A27" s="5" t="s">
        <v>87</v>
      </c>
      <c r="B27" s="5"/>
      <c r="C27" s="7">
        <f t="shared" si="3"/>
        <v>9</v>
      </c>
      <c r="D27" s="7">
        <v>2</v>
      </c>
      <c r="E27" s="7">
        <v>1</v>
      </c>
      <c r="F27" s="7">
        <v>6</v>
      </c>
      <c r="G27" s="3">
        <v>11</v>
      </c>
      <c r="H27" s="3">
        <v>28</v>
      </c>
      <c r="I27" s="3">
        <f t="shared" si="4"/>
        <v>-17</v>
      </c>
      <c r="J27" s="8">
        <f t="shared" si="5"/>
        <v>7</v>
      </c>
    </row>
    <row r="28" spans="1:10" ht="12.75">
      <c r="A28" s="5" t="s">
        <v>28</v>
      </c>
      <c r="B28" s="5"/>
      <c r="C28" s="7">
        <f t="shared" si="3"/>
        <v>9</v>
      </c>
      <c r="D28" s="7">
        <v>2</v>
      </c>
      <c r="E28" s="7"/>
      <c r="F28" s="7">
        <v>7</v>
      </c>
      <c r="G28" s="3">
        <v>16</v>
      </c>
      <c r="H28" s="3">
        <v>27</v>
      </c>
      <c r="I28" s="3">
        <f t="shared" si="4"/>
        <v>-11</v>
      </c>
      <c r="J28" s="8">
        <f t="shared" si="5"/>
        <v>6</v>
      </c>
    </row>
    <row r="29" spans="1:10" ht="12.75">
      <c r="A29" s="5" t="s">
        <v>30</v>
      </c>
      <c r="B29" s="5"/>
      <c r="C29" s="7">
        <f t="shared" si="3"/>
        <v>9</v>
      </c>
      <c r="D29" s="7">
        <v>1</v>
      </c>
      <c r="E29" s="7">
        <v>3</v>
      </c>
      <c r="F29" s="7">
        <v>5</v>
      </c>
      <c r="G29" s="3">
        <v>8</v>
      </c>
      <c r="H29" s="3">
        <v>29</v>
      </c>
      <c r="I29" s="3">
        <f t="shared" si="4"/>
        <v>-21</v>
      </c>
      <c r="J29" s="8">
        <f t="shared" si="5"/>
        <v>6</v>
      </c>
    </row>
    <row r="30" spans="1:10" ht="12.75">
      <c r="A30" s="5" t="s">
        <v>29</v>
      </c>
      <c r="B30" s="5"/>
      <c r="C30" s="7">
        <f t="shared" si="3"/>
        <v>9</v>
      </c>
      <c r="D30" s="7"/>
      <c r="E30" s="7">
        <v>1</v>
      </c>
      <c r="F30" s="7">
        <v>8</v>
      </c>
      <c r="G30" s="3">
        <v>10</v>
      </c>
      <c r="H30" s="3">
        <v>33</v>
      </c>
      <c r="I30" s="3">
        <f t="shared" si="4"/>
        <v>-23</v>
      </c>
      <c r="J30" s="8">
        <f t="shared" si="5"/>
        <v>1</v>
      </c>
    </row>
    <row r="34" ht="12.75">
      <c r="A34" t="s">
        <v>73</v>
      </c>
    </row>
    <row r="36" spans="1:10" ht="12.75">
      <c r="A36" s="5" t="s">
        <v>143</v>
      </c>
      <c r="B36" s="5"/>
      <c r="C36" s="7">
        <f>D36+E36+F36</f>
        <v>6</v>
      </c>
      <c r="D36" s="7">
        <v>4</v>
      </c>
      <c r="E36" s="7">
        <v>0</v>
      </c>
      <c r="F36" s="7">
        <v>2</v>
      </c>
      <c r="G36" s="3">
        <v>14</v>
      </c>
      <c r="H36" s="3">
        <v>14</v>
      </c>
      <c r="I36" s="3">
        <f>G36-H36</f>
        <v>0</v>
      </c>
      <c r="J36" s="8">
        <f>D36*3+E36</f>
        <v>12</v>
      </c>
    </row>
    <row r="37" spans="1:10" ht="12.75">
      <c r="A37" s="5" t="s">
        <v>27</v>
      </c>
      <c r="B37" s="5"/>
      <c r="C37" s="7">
        <f>D37+E37+F37</f>
        <v>6</v>
      </c>
      <c r="D37" s="7">
        <v>3</v>
      </c>
      <c r="E37" s="7">
        <v>1</v>
      </c>
      <c r="F37" s="7">
        <v>2</v>
      </c>
      <c r="G37" s="3">
        <v>20</v>
      </c>
      <c r="H37" s="3">
        <v>8</v>
      </c>
      <c r="I37" s="3">
        <f>G37-H37</f>
        <v>12</v>
      </c>
      <c r="J37" s="8">
        <f>D37*3+E37</f>
        <v>10</v>
      </c>
    </row>
    <row r="38" spans="1:10" ht="12.75">
      <c r="A38" s="5" t="s">
        <v>237</v>
      </c>
      <c r="B38" s="5"/>
      <c r="C38" s="7">
        <f>D38+E38+F38</f>
        <v>6</v>
      </c>
      <c r="D38" s="7">
        <v>2</v>
      </c>
      <c r="E38" s="7">
        <v>2</v>
      </c>
      <c r="F38" s="7">
        <v>2</v>
      </c>
      <c r="G38" s="3">
        <v>12</v>
      </c>
      <c r="H38" s="3">
        <v>15</v>
      </c>
      <c r="I38" s="3">
        <f>G38-H38</f>
        <v>-3</v>
      </c>
      <c r="J38" s="8">
        <f>D38*3+E38</f>
        <v>8</v>
      </c>
    </row>
    <row r="39" spans="1:10" ht="12.75">
      <c r="A39" s="5" t="s">
        <v>86</v>
      </c>
      <c r="B39" s="5"/>
      <c r="C39" s="7">
        <f>D39+E39+F39</f>
        <v>6</v>
      </c>
      <c r="D39" s="7">
        <v>1</v>
      </c>
      <c r="E39" s="7">
        <v>1</v>
      </c>
      <c r="F39" s="7">
        <v>4</v>
      </c>
      <c r="G39" s="3">
        <v>8</v>
      </c>
      <c r="H39" s="3">
        <v>18</v>
      </c>
      <c r="I39" s="3">
        <f>G39-H39</f>
        <v>-10</v>
      </c>
      <c r="J39" s="8">
        <f>D39*3+E39</f>
        <v>4</v>
      </c>
    </row>
    <row r="41" spans="1:7" ht="12.75">
      <c r="A41" t="s">
        <v>301</v>
      </c>
      <c r="C41" t="s">
        <v>302</v>
      </c>
      <c r="E41" t="s">
        <v>305</v>
      </c>
      <c r="G41" t="s">
        <v>306</v>
      </c>
    </row>
    <row r="42" spans="1:7" ht="12.75">
      <c r="A42" t="s">
        <v>165</v>
      </c>
      <c r="C42" s="1" t="s">
        <v>271</v>
      </c>
      <c r="E42" t="s">
        <v>92</v>
      </c>
      <c r="G42" t="s">
        <v>313</v>
      </c>
    </row>
    <row r="43" spans="1:7" ht="12.75">
      <c r="A43" t="s">
        <v>270</v>
      </c>
      <c r="C43" s="1" t="s">
        <v>274</v>
      </c>
      <c r="E43" t="s">
        <v>318</v>
      </c>
      <c r="G43" t="s">
        <v>317</v>
      </c>
    </row>
    <row r="44" spans="1:7" ht="12.75">
      <c r="A44" t="s">
        <v>303</v>
      </c>
      <c r="C44" t="s">
        <v>304</v>
      </c>
      <c r="E44" t="s">
        <v>336</v>
      </c>
      <c r="G44" t="s">
        <v>337</v>
      </c>
    </row>
    <row r="45" spans="1:7" ht="12.75">
      <c r="A45" t="s">
        <v>272</v>
      </c>
      <c r="C45" t="s">
        <v>273</v>
      </c>
      <c r="E45" t="s">
        <v>272</v>
      </c>
      <c r="G45" t="s">
        <v>348</v>
      </c>
    </row>
    <row r="46" spans="1:7" ht="12.75">
      <c r="A46" t="s">
        <v>268</v>
      </c>
      <c r="C46" t="s">
        <v>74</v>
      </c>
      <c r="E46" t="s">
        <v>353</v>
      </c>
      <c r="G46" t="s">
        <v>357</v>
      </c>
    </row>
    <row r="49" ht="12.75">
      <c r="A49" t="s">
        <v>75</v>
      </c>
    </row>
    <row r="51" spans="1:10" ht="12.75">
      <c r="A51" s="35" t="s">
        <v>44</v>
      </c>
      <c r="B51" s="35"/>
      <c r="C51" s="35">
        <f aca="true" t="shared" si="6" ref="C51:C60">D51+E51+F51</f>
        <v>9</v>
      </c>
      <c r="D51" s="35">
        <v>8</v>
      </c>
      <c r="E51" s="35">
        <v>0</v>
      </c>
      <c r="F51" s="35">
        <v>1</v>
      </c>
      <c r="G51" s="35">
        <v>37</v>
      </c>
      <c r="H51" s="35">
        <v>16</v>
      </c>
      <c r="I51" s="35">
        <f aca="true" t="shared" si="7" ref="I51:I60">(G51-H51)</f>
        <v>21</v>
      </c>
      <c r="J51" s="35">
        <f aca="true" t="shared" si="8" ref="J51:J60">(D51*3+E51)</f>
        <v>24</v>
      </c>
    </row>
    <row r="52" spans="1:10" ht="12.75">
      <c r="A52" s="35" t="s">
        <v>86</v>
      </c>
      <c r="B52" s="35"/>
      <c r="C52" s="35">
        <f t="shared" si="6"/>
        <v>9</v>
      </c>
      <c r="D52" s="35">
        <v>6</v>
      </c>
      <c r="E52" s="35">
        <v>2</v>
      </c>
      <c r="F52" s="35">
        <v>1</v>
      </c>
      <c r="G52" s="35">
        <v>27</v>
      </c>
      <c r="H52" s="35">
        <v>11</v>
      </c>
      <c r="I52" s="35">
        <f t="shared" si="7"/>
        <v>16</v>
      </c>
      <c r="J52" s="35">
        <f t="shared" si="8"/>
        <v>20</v>
      </c>
    </row>
    <row r="53" spans="1:10" ht="12.75">
      <c r="A53" s="34" t="s">
        <v>27</v>
      </c>
      <c r="B53" s="34"/>
      <c r="C53" s="34">
        <f t="shared" si="6"/>
        <v>9</v>
      </c>
      <c r="D53" s="34">
        <v>6</v>
      </c>
      <c r="E53" s="34">
        <v>1</v>
      </c>
      <c r="F53" s="34">
        <v>2</v>
      </c>
      <c r="G53" s="34">
        <v>31</v>
      </c>
      <c r="H53" s="34">
        <v>10</v>
      </c>
      <c r="I53" s="34">
        <f t="shared" si="7"/>
        <v>21</v>
      </c>
      <c r="J53" s="34">
        <f t="shared" si="8"/>
        <v>19</v>
      </c>
    </row>
    <row r="54" spans="1:10" ht="12.75">
      <c r="A54" s="34" t="s">
        <v>43</v>
      </c>
      <c r="B54" s="34"/>
      <c r="C54" s="34">
        <f t="shared" si="6"/>
        <v>9</v>
      </c>
      <c r="D54" s="34">
        <v>5</v>
      </c>
      <c r="E54" s="34">
        <v>0</v>
      </c>
      <c r="F54" s="34">
        <v>4</v>
      </c>
      <c r="G54" s="34">
        <v>27</v>
      </c>
      <c r="H54" s="34">
        <v>23</v>
      </c>
      <c r="I54" s="34">
        <f t="shared" si="7"/>
        <v>4</v>
      </c>
      <c r="J54" s="34">
        <f t="shared" si="8"/>
        <v>15</v>
      </c>
    </row>
    <row r="55" spans="1:10" ht="12.75">
      <c r="A55" s="34" t="s">
        <v>24</v>
      </c>
      <c r="B55" s="34"/>
      <c r="C55" s="34">
        <f t="shared" si="6"/>
        <v>9</v>
      </c>
      <c r="D55" s="34">
        <v>4</v>
      </c>
      <c r="E55" s="34">
        <v>2</v>
      </c>
      <c r="F55" s="34">
        <v>3</v>
      </c>
      <c r="G55" s="34">
        <v>17</v>
      </c>
      <c r="H55" s="34">
        <v>16</v>
      </c>
      <c r="I55" s="34">
        <f t="shared" si="7"/>
        <v>1</v>
      </c>
      <c r="J55" s="34">
        <f t="shared" si="8"/>
        <v>14</v>
      </c>
    </row>
    <row r="56" spans="1:10" ht="12.75">
      <c r="A56" s="34" t="s">
        <v>19</v>
      </c>
      <c r="B56" s="34"/>
      <c r="C56" s="34">
        <f t="shared" si="6"/>
        <v>9</v>
      </c>
      <c r="D56" s="34">
        <v>3</v>
      </c>
      <c r="E56" s="34">
        <v>1</v>
      </c>
      <c r="F56" s="34">
        <v>5</v>
      </c>
      <c r="G56" s="34">
        <v>15</v>
      </c>
      <c r="H56" s="34">
        <v>19</v>
      </c>
      <c r="I56" s="34">
        <f t="shared" si="7"/>
        <v>-4</v>
      </c>
      <c r="J56" s="34">
        <f t="shared" si="8"/>
        <v>10</v>
      </c>
    </row>
    <row r="57" spans="1:10" ht="12.75">
      <c r="A57" s="34" t="s">
        <v>87</v>
      </c>
      <c r="B57" s="34"/>
      <c r="C57" s="34">
        <f t="shared" si="6"/>
        <v>9</v>
      </c>
      <c r="D57" s="34">
        <v>3</v>
      </c>
      <c r="E57" s="34">
        <v>1</v>
      </c>
      <c r="F57" s="34">
        <v>5</v>
      </c>
      <c r="G57" s="34">
        <v>16</v>
      </c>
      <c r="H57" s="34">
        <v>27</v>
      </c>
      <c r="I57" s="34">
        <f t="shared" si="7"/>
        <v>-11</v>
      </c>
      <c r="J57" s="34">
        <f t="shared" si="8"/>
        <v>10</v>
      </c>
    </row>
    <row r="58" spans="1:10" ht="12.75">
      <c r="A58" s="34" t="s">
        <v>28</v>
      </c>
      <c r="B58" s="34"/>
      <c r="C58" s="34">
        <f t="shared" si="6"/>
        <v>9</v>
      </c>
      <c r="D58" s="34">
        <v>3</v>
      </c>
      <c r="E58" s="34">
        <v>0</v>
      </c>
      <c r="F58" s="34">
        <v>6</v>
      </c>
      <c r="G58" s="34">
        <v>17</v>
      </c>
      <c r="H58" s="34">
        <v>26</v>
      </c>
      <c r="I58" s="34">
        <f t="shared" si="7"/>
        <v>-9</v>
      </c>
      <c r="J58" s="34">
        <f t="shared" si="8"/>
        <v>9</v>
      </c>
    </row>
    <row r="59" spans="1:10" ht="12.75">
      <c r="A59" s="34" t="s">
        <v>30</v>
      </c>
      <c r="B59" s="34"/>
      <c r="C59" s="34">
        <f t="shared" si="6"/>
        <v>9</v>
      </c>
      <c r="D59" s="34">
        <v>2</v>
      </c>
      <c r="E59" s="34">
        <v>2</v>
      </c>
      <c r="F59" s="34">
        <v>5</v>
      </c>
      <c r="G59" s="34">
        <v>12</v>
      </c>
      <c r="H59" s="34">
        <v>26</v>
      </c>
      <c r="I59" s="34">
        <f t="shared" si="7"/>
        <v>-14</v>
      </c>
      <c r="J59" s="34">
        <f t="shared" si="8"/>
        <v>8</v>
      </c>
    </row>
    <row r="60" spans="1:10" ht="12.75">
      <c r="A60" s="36" t="s">
        <v>29</v>
      </c>
      <c r="B60" s="36"/>
      <c r="C60" s="36">
        <f t="shared" si="6"/>
        <v>9</v>
      </c>
      <c r="D60" s="36">
        <v>0</v>
      </c>
      <c r="E60" s="36">
        <v>1</v>
      </c>
      <c r="F60" s="36">
        <v>8</v>
      </c>
      <c r="G60" s="36">
        <v>13</v>
      </c>
      <c r="H60" s="36">
        <v>37</v>
      </c>
      <c r="I60" s="36">
        <f t="shared" si="7"/>
        <v>-24</v>
      </c>
      <c r="J60" s="36">
        <f t="shared" si="8"/>
        <v>1</v>
      </c>
    </row>
    <row r="62" ht="12.75">
      <c r="A62" t="s">
        <v>76</v>
      </c>
    </row>
    <row r="64" spans="1:10" ht="12.75">
      <c r="A64" s="38" t="s">
        <v>27</v>
      </c>
      <c r="B64" s="38"/>
      <c r="C64" s="38">
        <f aca="true" t="shared" si="9" ref="C64:C73">D64+E64+F64</f>
        <v>9</v>
      </c>
      <c r="D64" s="38">
        <v>8</v>
      </c>
      <c r="E64" s="38">
        <v>0</v>
      </c>
      <c r="F64" s="38">
        <v>1</v>
      </c>
      <c r="G64" s="38">
        <v>42</v>
      </c>
      <c r="H64" s="38">
        <v>7</v>
      </c>
      <c r="I64" s="38">
        <f aca="true" t="shared" si="10" ref="I64:I73">(G64-H64)</f>
        <v>35</v>
      </c>
      <c r="J64" s="38">
        <f aca="true" t="shared" si="11" ref="J64:J73">(D64*3+E64)</f>
        <v>24</v>
      </c>
    </row>
    <row r="65" spans="1:10" ht="12.75">
      <c r="A65" s="38" t="s">
        <v>24</v>
      </c>
      <c r="B65" s="38"/>
      <c r="C65" s="38">
        <f t="shared" si="9"/>
        <v>9</v>
      </c>
      <c r="D65" s="38">
        <v>6</v>
      </c>
      <c r="E65" s="38">
        <v>0</v>
      </c>
      <c r="F65" s="38">
        <v>3</v>
      </c>
      <c r="G65" s="38">
        <v>27</v>
      </c>
      <c r="H65" s="38">
        <v>24</v>
      </c>
      <c r="I65" s="38">
        <f t="shared" si="10"/>
        <v>3</v>
      </c>
      <c r="J65" s="38">
        <f t="shared" si="11"/>
        <v>18</v>
      </c>
    </row>
    <row r="66" spans="1:10" ht="12.75">
      <c r="A66" s="26" t="s">
        <v>44</v>
      </c>
      <c r="B66" s="26"/>
      <c r="C66" s="26">
        <f t="shared" si="9"/>
        <v>9</v>
      </c>
      <c r="D66" s="26">
        <v>5</v>
      </c>
      <c r="E66" s="26">
        <v>2</v>
      </c>
      <c r="F66" s="26">
        <v>2</v>
      </c>
      <c r="G66" s="26">
        <v>27</v>
      </c>
      <c r="H66" s="26">
        <v>20</v>
      </c>
      <c r="I66" s="26">
        <f t="shared" si="10"/>
        <v>7</v>
      </c>
      <c r="J66" s="26">
        <f t="shared" si="11"/>
        <v>17</v>
      </c>
    </row>
    <row r="67" spans="1:10" ht="12.75">
      <c r="A67" s="26" t="s">
        <v>86</v>
      </c>
      <c r="B67" s="26"/>
      <c r="C67" s="26">
        <f>D67+E67+F67</f>
        <v>9</v>
      </c>
      <c r="D67" s="26">
        <v>5</v>
      </c>
      <c r="E67" s="26">
        <v>1</v>
      </c>
      <c r="F67" s="26">
        <v>3</v>
      </c>
      <c r="G67" s="26">
        <v>23</v>
      </c>
      <c r="H67" s="26">
        <v>18</v>
      </c>
      <c r="I67" s="26">
        <f>(G67-H67)</f>
        <v>5</v>
      </c>
      <c r="J67" s="26">
        <f>(D67*3+E67)</f>
        <v>16</v>
      </c>
    </row>
    <row r="68" spans="1:10" ht="12.75">
      <c r="A68" s="26" t="s">
        <v>19</v>
      </c>
      <c r="B68" s="26"/>
      <c r="C68" s="26">
        <f t="shared" si="9"/>
        <v>9</v>
      </c>
      <c r="D68" s="26">
        <v>5</v>
      </c>
      <c r="E68" s="26">
        <v>0</v>
      </c>
      <c r="F68" s="26">
        <v>4</v>
      </c>
      <c r="G68" s="26">
        <v>21</v>
      </c>
      <c r="H68" s="26">
        <v>21</v>
      </c>
      <c r="I68" s="26">
        <f t="shared" si="10"/>
        <v>0</v>
      </c>
      <c r="J68" s="26">
        <f t="shared" si="11"/>
        <v>15</v>
      </c>
    </row>
    <row r="69" spans="1:10" ht="12.75">
      <c r="A69" s="26" t="s">
        <v>43</v>
      </c>
      <c r="B69" s="26"/>
      <c r="C69" s="26">
        <f t="shared" si="9"/>
        <v>9</v>
      </c>
      <c r="D69" s="26">
        <v>3</v>
      </c>
      <c r="E69" s="26">
        <v>3</v>
      </c>
      <c r="F69" s="26">
        <v>3</v>
      </c>
      <c r="G69" s="26">
        <v>20</v>
      </c>
      <c r="H69" s="26">
        <v>17</v>
      </c>
      <c r="I69" s="26">
        <f t="shared" si="10"/>
        <v>3</v>
      </c>
      <c r="J69" s="26">
        <f t="shared" si="11"/>
        <v>12</v>
      </c>
    </row>
    <row r="70" spans="1:10" ht="12.75">
      <c r="A70" s="26" t="s">
        <v>87</v>
      </c>
      <c r="B70" s="26"/>
      <c r="C70" s="26">
        <f t="shared" si="9"/>
        <v>9</v>
      </c>
      <c r="D70" s="26">
        <v>3</v>
      </c>
      <c r="E70" s="26">
        <v>2</v>
      </c>
      <c r="F70" s="26">
        <v>4</v>
      </c>
      <c r="G70" s="26">
        <v>14</v>
      </c>
      <c r="H70" s="26">
        <v>22</v>
      </c>
      <c r="I70" s="26">
        <f t="shared" si="10"/>
        <v>-8</v>
      </c>
      <c r="J70" s="26">
        <f t="shared" si="11"/>
        <v>11</v>
      </c>
    </row>
    <row r="71" spans="1:10" ht="12.75">
      <c r="A71" s="26" t="s">
        <v>28</v>
      </c>
      <c r="B71" s="26"/>
      <c r="C71" s="26">
        <f t="shared" si="9"/>
        <v>9</v>
      </c>
      <c r="D71" s="26">
        <v>2</v>
      </c>
      <c r="E71" s="26">
        <v>1</v>
      </c>
      <c r="F71" s="26">
        <v>6</v>
      </c>
      <c r="G71" s="26">
        <v>18</v>
      </c>
      <c r="H71" s="26">
        <v>34</v>
      </c>
      <c r="I71" s="26">
        <f t="shared" si="10"/>
        <v>-16</v>
      </c>
      <c r="J71" s="26">
        <f t="shared" si="11"/>
        <v>7</v>
      </c>
    </row>
    <row r="72" spans="1:10" ht="12.75">
      <c r="A72" s="26" t="s">
        <v>29</v>
      </c>
      <c r="B72" s="26"/>
      <c r="C72" s="26">
        <f t="shared" si="9"/>
        <v>9</v>
      </c>
      <c r="D72" s="26">
        <v>1</v>
      </c>
      <c r="E72" s="26">
        <v>2</v>
      </c>
      <c r="F72" s="26">
        <v>6</v>
      </c>
      <c r="G72" s="26">
        <v>9</v>
      </c>
      <c r="H72" s="26">
        <v>19</v>
      </c>
      <c r="I72" s="26">
        <f t="shared" si="10"/>
        <v>-10</v>
      </c>
      <c r="J72" s="26">
        <f t="shared" si="11"/>
        <v>5</v>
      </c>
    </row>
    <row r="73" spans="1:10" ht="12.75">
      <c r="A73" s="27" t="s">
        <v>30</v>
      </c>
      <c r="B73" s="27"/>
      <c r="C73" s="27">
        <f t="shared" si="9"/>
        <v>9</v>
      </c>
      <c r="D73" s="27">
        <v>0</v>
      </c>
      <c r="E73" s="27">
        <v>3</v>
      </c>
      <c r="F73" s="27">
        <v>6</v>
      </c>
      <c r="G73" s="27">
        <v>8</v>
      </c>
      <c r="H73" s="27">
        <v>27</v>
      </c>
      <c r="I73" s="27">
        <f t="shared" si="10"/>
        <v>-19</v>
      </c>
      <c r="J73" s="27">
        <f t="shared" si="11"/>
        <v>3</v>
      </c>
    </row>
    <row r="78" ht="12.75">
      <c r="A78" t="s">
        <v>77</v>
      </c>
    </row>
    <row r="79" spans="1:10" ht="12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2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9" t="s">
        <v>78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2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2.75">
      <c r="A84" s="9"/>
      <c r="B84" s="9"/>
      <c r="C84" s="9"/>
      <c r="D84" s="9"/>
      <c r="E84" s="9"/>
      <c r="F84" s="9"/>
      <c r="G84" s="9"/>
      <c r="H84" s="9"/>
      <c r="I84" s="9"/>
      <c r="J84" s="9"/>
    </row>
    <row r="90" spans="1:10" ht="12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2.7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V25"/>
  <sheetViews>
    <sheetView zoomScalePageLayoutView="0" workbookViewId="0" topLeftCell="A1">
      <selection activeCell="Y4" sqref="Y4"/>
    </sheetView>
  </sheetViews>
  <sheetFormatPr defaultColWidth="11.421875" defaultRowHeight="12.75"/>
  <cols>
    <col min="1" max="1" width="11.57421875" style="0" customWidth="1"/>
    <col min="2" max="2" width="4.8515625" style="0" customWidth="1"/>
    <col min="3" max="21" width="4.421875" style="0" customWidth="1"/>
    <col min="22" max="25" width="6.421875" style="0" customWidth="1"/>
  </cols>
  <sheetData>
    <row r="1" spans="2:22" ht="12.75">
      <c r="B1" t="s">
        <v>79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</row>
    <row r="3" spans="1:20" ht="12.75">
      <c r="A3" t="s">
        <v>27</v>
      </c>
      <c r="B3" t="s">
        <v>80</v>
      </c>
      <c r="C3">
        <v>5</v>
      </c>
      <c r="D3">
        <v>5</v>
      </c>
      <c r="E3">
        <v>6</v>
      </c>
      <c r="F3">
        <v>5</v>
      </c>
      <c r="G3">
        <v>3</v>
      </c>
      <c r="H3">
        <v>3</v>
      </c>
      <c r="I3">
        <v>3</v>
      </c>
      <c r="J3">
        <v>3</v>
      </c>
      <c r="K3">
        <v>3</v>
      </c>
      <c r="L3">
        <v>3</v>
      </c>
      <c r="M3">
        <v>2</v>
      </c>
      <c r="N3">
        <v>1</v>
      </c>
      <c r="O3">
        <v>2</v>
      </c>
      <c r="P3">
        <v>1</v>
      </c>
      <c r="Q3">
        <v>1</v>
      </c>
      <c r="R3">
        <v>1</v>
      </c>
      <c r="S3">
        <v>1</v>
      </c>
      <c r="T3">
        <v>1</v>
      </c>
    </row>
    <row r="4" spans="1:20" ht="12.75">
      <c r="A4" t="s">
        <v>86</v>
      </c>
      <c r="B4" t="s">
        <v>80</v>
      </c>
      <c r="C4">
        <v>2</v>
      </c>
      <c r="D4">
        <v>2</v>
      </c>
      <c r="E4">
        <v>2</v>
      </c>
      <c r="F4">
        <v>1</v>
      </c>
      <c r="G4">
        <v>1</v>
      </c>
      <c r="H4">
        <v>1</v>
      </c>
      <c r="I4">
        <v>1</v>
      </c>
      <c r="J4">
        <v>2</v>
      </c>
      <c r="K4">
        <v>2</v>
      </c>
      <c r="L4">
        <v>2</v>
      </c>
      <c r="M4">
        <v>3</v>
      </c>
      <c r="N4">
        <v>3</v>
      </c>
      <c r="O4">
        <v>3</v>
      </c>
      <c r="P4">
        <v>3</v>
      </c>
      <c r="Q4">
        <v>3</v>
      </c>
      <c r="R4">
        <v>3</v>
      </c>
      <c r="S4">
        <v>3</v>
      </c>
      <c r="T4">
        <v>3</v>
      </c>
    </row>
    <row r="5" spans="1:20" ht="12.75">
      <c r="A5" t="s">
        <v>83</v>
      </c>
      <c r="B5" t="s">
        <v>80</v>
      </c>
      <c r="C5">
        <v>1</v>
      </c>
      <c r="D5">
        <v>1</v>
      </c>
      <c r="E5">
        <v>1</v>
      </c>
      <c r="F5">
        <v>2</v>
      </c>
      <c r="G5">
        <v>4</v>
      </c>
      <c r="H5">
        <v>4</v>
      </c>
      <c r="I5">
        <v>4</v>
      </c>
      <c r="J5">
        <v>4</v>
      </c>
      <c r="K5">
        <v>4</v>
      </c>
      <c r="L5">
        <v>5</v>
      </c>
      <c r="M5">
        <v>5</v>
      </c>
      <c r="N5">
        <v>5</v>
      </c>
      <c r="O5">
        <v>5</v>
      </c>
      <c r="P5">
        <v>5</v>
      </c>
      <c r="Q5">
        <v>5</v>
      </c>
      <c r="R5">
        <v>5</v>
      </c>
      <c r="S5">
        <v>5</v>
      </c>
      <c r="T5">
        <v>5</v>
      </c>
    </row>
    <row r="6" spans="1:20" ht="12.75">
      <c r="A6" t="s">
        <v>54</v>
      </c>
      <c r="B6" t="s">
        <v>80</v>
      </c>
      <c r="C6">
        <v>4</v>
      </c>
      <c r="D6">
        <v>4</v>
      </c>
      <c r="E6">
        <v>4</v>
      </c>
      <c r="F6">
        <v>6</v>
      </c>
      <c r="G6">
        <v>6</v>
      </c>
      <c r="H6">
        <v>5</v>
      </c>
      <c r="I6">
        <v>6</v>
      </c>
      <c r="J6">
        <v>6</v>
      </c>
      <c r="K6">
        <v>6</v>
      </c>
      <c r="L6">
        <v>7</v>
      </c>
      <c r="M6">
        <v>7</v>
      </c>
      <c r="N6">
        <v>7</v>
      </c>
      <c r="O6">
        <v>7</v>
      </c>
      <c r="P6">
        <v>7</v>
      </c>
      <c r="Q6">
        <v>6</v>
      </c>
      <c r="R6">
        <v>6</v>
      </c>
      <c r="S6">
        <v>6</v>
      </c>
      <c r="T6">
        <v>6</v>
      </c>
    </row>
    <row r="7" spans="1:20" ht="12.75">
      <c r="A7" t="s">
        <v>143</v>
      </c>
      <c r="B7" t="s">
        <v>80</v>
      </c>
      <c r="C7">
        <v>3</v>
      </c>
      <c r="D7">
        <v>3</v>
      </c>
      <c r="E7">
        <v>3</v>
      </c>
      <c r="F7">
        <v>3</v>
      </c>
      <c r="G7">
        <v>2</v>
      </c>
      <c r="H7">
        <v>2</v>
      </c>
      <c r="I7">
        <v>2</v>
      </c>
      <c r="J7">
        <v>1</v>
      </c>
      <c r="K7">
        <v>1</v>
      </c>
      <c r="L7">
        <v>1</v>
      </c>
      <c r="M7">
        <v>1</v>
      </c>
      <c r="N7">
        <v>2</v>
      </c>
      <c r="O7">
        <v>1</v>
      </c>
      <c r="P7">
        <v>2</v>
      </c>
      <c r="Q7">
        <v>2</v>
      </c>
      <c r="R7">
        <v>2</v>
      </c>
      <c r="S7">
        <v>2</v>
      </c>
      <c r="T7">
        <v>2</v>
      </c>
    </row>
    <row r="8" spans="1:20" ht="12.75">
      <c r="A8" t="s">
        <v>30</v>
      </c>
      <c r="B8" t="s">
        <v>80</v>
      </c>
      <c r="C8">
        <v>6</v>
      </c>
      <c r="D8">
        <v>6</v>
      </c>
      <c r="E8">
        <v>5</v>
      </c>
      <c r="F8">
        <v>4</v>
      </c>
      <c r="G8">
        <v>5</v>
      </c>
      <c r="H8">
        <v>7</v>
      </c>
      <c r="I8">
        <v>7</v>
      </c>
      <c r="J8">
        <v>8</v>
      </c>
      <c r="K8">
        <v>9</v>
      </c>
      <c r="L8">
        <v>9</v>
      </c>
      <c r="M8">
        <v>9</v>
      </c>
      <c r="N8">
        <v>9</v>
      </c>
      <c r="O8">
        <v>8</v>
      </c>
      <c r="P8">
        <v>8</v>
      </c>
      <c r="Q8">
        <v>8</v>
      </c>
      <c r="R8">
        <v>9</v>
      </c>
      <c r="S8">
        <v>9</v>
      </c>
      <c r="T8">
        <v>9</v>
      </c>
    </row>
    <row r="9" spans="1:20" ht="12.75">
      <c r="A9" t="s">
        <v>237</v>
      </c>
      <c r="B9" t="s">
        <v>80</v>
      </c>
      <c r="C9">
        <v>8</v>
      </c>
      <c r="D9">
        <v>7</v>
      </c>
      <c r="E9">
        <v>7</v>
      </c>
      <c r="F9">
        <v>7</v>
      </c>
      <c r="G9">
        <v>7</v>
      </c>
      <c r="H9">
        <v>6</v>
      </c>
      <c r="I9">
        <v>5</v>
      </c>
      <c r="J9">
        <v>5</v>
      </c>
      <c r="K9">
        <v>5</v>
      </c>
      <c r="L9">
        <v>4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</row>
    <row r="10" spans="1:20" ht="12.75">
      <c r="A10" t="s">
        <v>29</v>
      </c>
      <c r="B10" t="s">
        <v>80</v>
      </c>
      <c r="C10">
        <v>7</v>
      </c>
      <c r="D10">
        <v>8</v>
      </c>
      <c r="E10">
        <v>10</v>
      </c>
      <c r="F10">
        <v>10</v>
      </c>
      <c r="G10">
        <v>10</v>
      </c>
      <c r="H10">
        <v>10</v>
      </c>
      <c r="I10">
        <v>10</v>
      </c>
      <c r="J10">
        <v>10</v>
      </c>
      <c r="K10">
        <v>10</v>
      </c>
      <c r="L10">
        <v>10</v>
      </c>
      <c r="M10">
        <v>10</v>
      </c>
      <c r="N10">
        <v>10</v>
      </c>
      <c r="O10">
        <v>10</v>
      </c>
      <c r="P10">
        <v>10</v>
      </c>
      <c r="Q10">
        <v>10</v>
      </c>
      <c r="R10">
        <v>10</v>
      </c>
      <c r="S10">
        <v>10</v>
      </c>
      <c r="T10">
        <v>10</v>
      </c>
    </row>
    <row r="11" spans="1:20" ht="12.75">
      <c r="A11" t="s">
        <v>28</v>
      </c>
      <c r="B11" t="s">
        <v>80</v>
      </c>
      <c r="C11">
        <v>9</v>
      </c>
      <c r="D11">
        <v>9</v>
      </c>
      <c r="E11">
        <v>8</v>
      </c>
      <c r="F11">
        <v>8</v>
      </c>
      <c r="G11">
        <v>8</v>
      </c>
      <c r="H11">
        <v>8</v>
      </c>
      <c r="I11">
        <v>8</v>
      </c>
      <c r="J11">
        <v>9</v>
      </c>
      <c r="K11">
        <v>8</v>
      </c>
      <c r="L11">
        <v>8</v>
      </c>
      <c r="M11">
        <v>8</v>
      </c>
      <c r="N11">
        <v>8</v>
      </c>
      <c r="O11">
        <v>9</v>
      </c>
      <c r="P11">
        <v>9</v>
      </c>
      <c r="Q11">
        <v>9</v>
      </c>
      <c r="R11">
        <v>8</v>
      </c>
      <c r="S11">
        <v>8</v>
      </c>
      <c r="T11">
        <v>8</v>
      </c>
    </row>
    <row r="12" spans="1:20" ht="12.75">
      <c r="A12" t="s">
        <v>238</v>
      </c>
      <c r="B12" t="s">
        <v>80</v>
      </c>
      <c r="C12">
        <v>10</v>
      </c>
      <c r="D12">
        <v>10</v>
      </c>
      <c r="E12">
        <v>9</v>
      </c>
      <c r="F12">
        <v>9</v>
      </c>
      <c r="G12">
        <v>9</v>
      </c>
      <c r="H12">
        <v>9</v>
      </c>
      <c r="I12">
        <v>9</v>
      </c>
      <c r="J12">
        <v>7</v>
      </c>
      <c r="K12">
        <v>7</v>
      </c>
      <c r="L12">
        <v>6</v>
      </c>
      <c r="M12">
        <v>6</v>
      </c>
      <c r="N12">
        <v>6</v>
      </c>
      <c r="O12">
        <v>6</v>
      </c>
      <c r="P12">
        <v>6</v>
      </c>
      <c r="Q12">
        <v>7</v>
      </c>
      <c r="R12">
        <v>7</v>
      </c>
      <c r="S12">
        <v>7</v>
      </c>
      <c r="T12">
        <v>7</v>
      </c>
    </row>
    <row r="14" spans="1:20" ht="12.75">
      <c r="A14" t="s">
        <v>81</v>
      </c>
      <c r="C14" t="s">
        <v>82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  <c r="R14">
        <v>16</v>
      </c>
      <c r="S14">
        <v>17</v>
      </c>
      <c r="T14">
        <v>18</v>
      </c>
    </row>
    <row r="16" spans="1:20" ht="12.75">
      <c r="A16" s="12" t="s">
        <v>86</v>
      </c>
      <c r="B16" s="12"/>
      <c r="C16" s="12">
        <v>3</v>
      </c>
      <c r="D16" s="12">
        <v>6</v>
      </c>
      <c r="E16" s="12">
        <v>9</v>
      </c>
      <c r="F16" s="12">
        <v>12</v>
      </c>
      <c r="G16" s="12">
        <v>15</v>
      </c>
      <c r="H16" s="12">
        <v>16</v>
      </c>
      <c r="I16" s="12">
        <v>19</v>
      </c>
      <c r="J16" s="12">
        <v>19</v>
      </c>
      <c r="K16" s="12">
        <v>20</v>
      </c>
      <c r="L16" s="12">
        <v>23</v>
      </c>
      <c r="M16" s="12">
        <v>23</v>
      </c>
      <c r="N16" s="12">
        <v>24</v>
      </c>
      <c r="O16" s="12">
        <v>27</v>
      </c>
      <c r="P16" s="12">
        <v>30</v>
      </c>
      <c r="Q16" s="12">
        <v>30</v>
      </c>
      <c r="R16" s="12">
        <v>33</v>
      </c>
      <c r="S16" s="12">
        <v>33</v>
      </c>
      <c r="T16" s="12">
        <v>36</v>
      </c>
    </row>
    <row r="17" spans="1:20" ht="12.75">
      <c r="A17" s="12" t="s">
        <v>27</v>
      </c>
      <c r="B17" s="12"/>
      <c r="C17" s="12">
        <v>3</v>
      </c>
      <c r="D17" s="12">
        <v>3</v>
      </c>
      <c r="E17" s="12">
        <v>3</v>
      </c>
      <c r="F17" s="12">
        <v>6</v>
      </c>
      <c r="G17" s="12">
        <v>9</v>
      </c>
      <c r="H17" s="12">
        <v>12</v>
      </c>
      <c r="I17" s="12">
        <v>15</v>
      </c>
      <c r="J17" s="12">
        <v>18</v>
      </c>
      <c r="K17" s="12">
        <v>19</v>
      </c>
      <c r="L17" s="12">
        <v>22</v>
      </c>
      <c r="M17" s="12">
        <v>25</v>
      </c>
      <c r="N17" s="12">
        <v>28</v>
      </c>
      <c r="O17" s="12">
        <v>28</v>
      </c>
      <c r="P17" s="12">
        <v>31</v>
      </c>
      <c r="Q17" s="12">
        <v>34</v>
      </c>
      <c r="R17" s="12">
        <v>37</v>
      </c>
      <c r="S17" s="12">
        <v>40</v>
      </c>
      <c r="T17" s="12">
        <v>43</v>
      </c>
    </row>
    <row r="18" spans="1:20" ht="12.75">
      <c r="A18" s="12" t="s">
        <v>83</v>
      </c>
      <c r="B18" s="12"/>
      <c r="C18" s="12">
        <v>3</v>
      </c>
      <c r="D18" s="12">
        <v>6</v>
      </c>
      <c r="E18" s="12">
        <v>9</v>
      </c>
      <c r="F18" s="12">
        <v>9</v>
      </c>
      <c r="G18" s="12">
        <v>9</v>
      </c>
      <c r="H18" s="12">
        <v>12</v>
      </c>
      <c r="I18" s="12">
        <v>12</v>
      </c>
      <c r="J18" s="12">
        <v>15</v>
      </c>
      <c r="K18" s="12">
        <v>15</v>
      </c>
      <c r="L18" s="12">
        <v>15</v>
      </c>
      <c r="M18" s="12">
        <v>18</v>
      </c>
      <c r="N18" s="12">
        <v>19</v>
      </c>
      <c r="O18" s="12">
        <v>20</v>
      </c>
      <c r="P18" s="12">
        <v>20</v>
      </c>
      <c r="Q18" s="12">
        <v>23</v>
      </c>
      <c r="R18" s="12">
        <v>26</v>
      </c>
      <c r="S18" s="12">
        <v>26</v>
      </c>
      <c r="T18" s="12">
        <v>27</v>
      </c>
    </row>
    <row r="19" spans="1:20" ht="12.75">
      <c r="A19" s="12" t="s">
        <v>54</v>
      </c>
      <c r="B19" s="12"/>
      <c r="C19" s="12">
        <v>3</v>
      </c>
      <c r="D19" s="12">
        <v>6</v>
      </c>
      <c r="E19" s="12">
        <v>6</v>
      </c>
      <c r="F19" s="12">
        <v>6</v>
      </c>
      <c r="G19" s="12">
        <v>6</v>
      </c>
      <c r="H19" s="12">
        <v>9</v>
      </c>
      <c r="I19" s="12">
        <v>9</v>
      </c>
      <c r="J19" s="12">
        <v>9</v>
      </c>
      <c r="K19" s="12">
        <v>10</v>
      </c>
      <c r="L19" s="12">
        <v>10</v>
      </c>
      <c r="M19" s="12">
        <v>10</v>
      </c>
      <c r="N19" s="12">
        <v>13</v>
      </c>
      <c r="O19" s="12">
        <v>13</v>
      </c>
      <c r="P19" s="12">
        <v>16</v>
      </c>
      <c r="Q19" s="12">
        <v>19</v>
      </c>
      <c r="R19" s="12">
        <v>19</v>
      </c>
      <c r="S19" s="12">
        <v>22</v>
      </c>
      <c r="T19" s="12">
        <v>25</v>
      </c>
    </row>
    <row r="20" spans="1:20" ht="12.75">
      <c r="A20" s="12" t="s">
        <v>84</v>
      </c>
      <c r="B20" s="12"/>
      <c r="C20" s="12">
        <v>3</v>
      </c>
      <c r="D20" s="12">
        <v>6</v>
      </c>
      <c r="E20" s="12">
        <v>9</v>
      </c>
      <c r="F20" s="12">
        <v>9</v>
      </c>
      <c r="G20" s="12">
        <v>12</v>
      </c>
      <c r="H20" s="12">
        <v>15</v>
      </c>
      <c r="I20" s="12">
        <v>18</v>
      </c>
      <c r="J20" s="12">
        <v>21</v>
      </c>
      <c r="K20" s="12">
        <v>24</v>
      </c>
      <c r="L20" s="12">
        <v>27</v>
      </c>
      <c r="M20" s="12">
        <v>27</v>
      </c>
      <c r="N20" s="12">
        <v>27</v>
      </c>
      <c r="O20" s="12">
        <v>30</v>
      </c>
      <c r="P20" s="12">
        <v>31</v>
      </c>
      <c r="Q20" s="12">
        <v>34</v>
      </c>
      <c r="R20" s="12">
        <v>37</v>
      </c>
      <c r="S20" s="12">
        <v>40</v>
      </c>
      <c r="T20" s="12">
        <v>41</v>
      </c>
    </row>
    <row r="21" spans="1:20" ht="12.75">
      <c r="A21" s="9" t="s">
        <v>29</v>
      </c>
      <c r="C21" s="9">
        <v>0</v>
      </c>
      <c r="D21">
        <v>0</v>
      </c>
      <c r="E21">
        <v>0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2</v>
      </c>
      <c r="N21">
        <v>3</v>
      </c>
      <c r="O21">
        <v>3</v>
      </c>
      <c r="P21">
        <v>6</v>
      </c>
      <c r="Q21">
        <v>6</v>
      </c>
      <c r="R21">
        <v>6</v>
      </c>
      <c r="S21">
        <v>6</v>
      </c>
      <c r="T21">
        <v>6</v>
      </c>
    </row>
    <row r="22" spans="1:20" ht="12.75">
      <c r="A22" t="s">
        <v>31</v>
      </c>
      <c r="C22">
        <v>0</v>
      </c>
      <c r="D22">
        <v>0</v>
      </c>
      <c r="E22">
        <v>3</v>
      </c>
      <c r="F22">
        <v>3</v>
      </c>
      <c r="G22">
        <v>6</v>
      </c>
      <c r="H22">
        <v>7</v>
      </c>
      <c r="I22">
        <v>10</v>
      </c>
      <c r="J22">
        <v>13</v>
      </c>
      <c r="K22">
        <v>14</v>
      </c>
      <c r="L22">
        <v>17</v>
      </c>
      <c r="M22">
        <v>20</v>
      </c>
      <c r="N22">
        <v>23</v>
      </c>
      <c r="O22">
        <v>26</v>
      </c>
      <c r="P22">
        <v>26</v>
      </c>
      <c r="Q22">
        <v>29</v>
      </c>
      <c r="R22">
        <v>29</v>
      </c>
      <c r="S22">
        <v>32</v>
      </c>
      <c r="T22">
        <v>32</v>
      </c>
    </row>
    <row r="23" spans="1:20" ht="12.75">
      <c r="A23" t="s">
        <v>28</v>
      </c>
      <c r="C23">
        <v>0</v>
      </c>
      <c r="D23">
        <v>0</v>
      </c>
      <c r="E23">
        <v>0</v>
      </c>
      <c r="F23">
        <v>3</v>
      </c>
      <c r="G23">
        <v>6</v>
      </c>
      <c r="H23">
        <v>6</v>
      </c>
      <c r="I23">
        <v>6</v>
      </c>
      <c r="J23">
        <v>6</v>
      </c>
      <c r="K23">
        <v>9</v>
      </c>
      <c r="L23">
        <v>9</v>
      </c>
      <c r="M23">
        <v>9</v>
      </c>
      <c r="N23">
        <v>10</v>
      </c>
      <c r="O23">
        <v>10</v>
      </c>
      <c r="P23">
        <v>10</v>
      </c>
      <c r="Q23">
        <v>10</v>
      </c>
      <c r="R23">
        <v>13</v>
      </c>
      <c r="S23">
        <v>13</v>
      </c>
      <c r="T23">
        <v>16</v>
      </c>
    </row>
    <row r="24" spans="1:20" ht="12.75">
      <c r="A24" t="s">
        <v>87</v>
      </c>
      <c r="C24">
        <v>0</v>
      </c>
      <c r="D24">
        <v>0</v>
      </c>
      <c r="E24">
        <v>0</v>
      </c>
      <c r="F24">
        <v>3</v>
      </c>
      <c r="G24">
        <v>3</v>
      </c>
      <c r="H24">
        <v>3</v>
      </c>
      <c r="I24">
        <v>6</v>
      </c>
      <c r="J24">
        <v>9</v>
      </c>
      <c r="K24">
        <v>10</v>
      </c>
      <c r="L24">
        <v>13</v>
      </c>
      <c r="M24">
        <v>14</v>
      </c>
      <c r="N24">
        <v>14</v>
      </c>
      <c r="O24">
        <v>17</v>
      </c>
      <c r="P24">
        <v>18</v>
      </c>
      <c r="Q24">
        <v>18</v>
      </c>
      <c r="R24">
        <v>18</v>
      </c>
      <c r="S24">
        <v>21</v>
      </c>
      <c r="T24">
        <v>21</v>
      </c>
    </row>
    <row r="25" spans="1:20" ht="12.75">
      <c r="A25" t="s">
        <v>30</v>
      </c>
      <c r="C25">
        <v>0</v>
      </c>
      <c r="D25">
        <v>3</v>
      </c>
      <c r="E25">
        <v>6</v>
      </c>
      <c r="F25">
        <v>7</v>
      </c>
      <c r="G25">
        <v>7</v>
      </c>
      <c r="H25">
        <v>7</v>
      </c>
      <c r="I25">
        <v>7</v>
      </c>
      <c r="J25">
        <v>7</v>
      </c>
      <c r="K25">
        <v>8</v>
      </c>
      <c r="L25">
        <v>8</v>
      </c>
      <c r="M25">
        <v>9</v>
      </c>
      <c r="N25">
        <v>10</v>
      </c>
      <c r="O25">
        <v>11</v>
      </c>
      <c r="P25">
        <v>11</v>
      </c>
      <c r="Q25">
        <v>11</v>
      </c>
      <c r="R25">
        <v>11</v>
      </c>
      <c r="S25">
        <v>11</v>
      </c>
      <c r="T25">
        <v>11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2" sqref="E2"/>
    </sheetView>
  </sheetViews>
  <sheetFormatPr defaultColWidth="11.421875" defaultRowHeight="12.75"/>
  <cols>
    <col min="2" max="4" width="6.28125" style="0" customWidth="1"/>
    <col min="7" max="7" width="14.8515625" style="0" customWidth="1"/>
    <col min="8" max="8" width="10.28125" style="0" customWidth="1"/>
  </cols>
  <sheetData>
    <row r="1" spans="1:9" ht="12.75">
      <c r="A1" s="31" t="s">
        <v>203</v>
      </c>
      <c r="B1" s="32" t="s">
        <v>204</v>
      </c>
      <c r="C1" s="33" t="s">
        <v>205</v>
      </c>
      <c r="D1" s="31" t="s">
        <v>206</v>
      </c>
      <c r="I1" s="1"/>
    </row>
    <row r="2" spans="1:4" ht="12.75">
      <c r="A2" s="30"/>
      <c r="B2" s="26"/>
      <c r="C2" s="27"/>
      <c r="D2" s="30"/>
    </row>
    <row r="3" spans="1:4" ht="12.75">
      <c r="A3" s="28" t="s">
        <v>58</v>
      </c>
      <c r="B3" s="26">
        <v>9</v>
      </c>
      <c r="C3" s="27">
        <v>0</v>
      </c>
      <c r="D3" s="28">
        <f aca="true" t="shared" si="0" ref="D3:D12">B3+(C3*5)</f>
        <v>9</v>
      </c>
    </row>
    <row r="4" spans="1:4" ht="12.75">
      <c r="A4" s="29" t="s">
        <v>214</v>
      </c>
      <c r="B4" s="26">
        <v>8</v>
      </c>
      <c r="C4" s="27">
        <v>1</v>
      </c>
      <c r="D4" s="29">
        <f t="shared" si="0"/>
        <v>13</v>
      </c>
    </row>
    <row r="5" spans="1:4" ht="12.75">
      <c r="A5" s="29" t="s">
        <v>84</v>
      </c>
      <c r="B5" s="26">
        <v>9</v>
      </c>
      <c r="C5" s="27">
        <v>1</v>
      </c>
      <c r="D5" s="29">
        <f t="shared" si="0"/>
        <v>14</v>
      </c>
    </row>
    <row r="6" spans="1:4" ht="12.75">
      <c r="A6" s="29" t="s">
        <v>211</v>
      </c>
      <c r="B6" s="26">
        <v>14</v>
      </c>
      <c r="C6" s="27">
        <v>1</v>
      </c>
      <c r="D6" s="29">
        <f t="shared" si="0"/>
        <v>19</v>
      </c>
    </row>
    <row r="7" spans="1:4" ht="12.75">
      <c r="A7" s="29" t="s">
        <v>207</v>
      </c>
      <c r="B7" s="26">
        <v>15</v>
      </c>
      <c r="C7" s="27">
        <v>1</v>
      </c>
      <c r="D7" s="29">
        <f>B7+(C7*5)</f>
        <v>20</v>
      </c>
    </row>
    <row r="8" spans="1:4" ht="12.75">
      <c r="A8" s="29" t="s">
        <v>208</v>
      </c>
      <c r="B8" s="26">
        <v>21</v>
      </c>
      <c r="C8" s="27">
        <v>0</v>
      </c>
      <c r="D8" s="29">
        <f t="shared" si="0"/>
        <v>21</v>
      </c>
    </row>
    <row r="9" spans="1:4" ht="12.75">
      <c r="A9" s="29" t="s">
        <v>213</v>
      </c>
      <c r="B9" s="26">
        <v>17</v>
      </c>
      <c r="C9" s="27">
        <v>1</v>
      </c>
      <c r="D9" s="29">
        <f t="shared" si="0"/>
        <v>22</v>
      </c>
    </row>
    <row r="10" spans="1:4" ht="12.75">
      <c r="A10" s="29" t="s">
        <v>210</v>
      </c>
      <c r="B10" s="26">
        <v>17</v>
      </c>
      <c r="C10" s="27">
        <v>1</v>
      </c>
      <c r="D10" s="29">
        <f t="shared" si="0"/>
        <v>22</v>
      </c>
    </row>
    <row r="11" spans="1:4" ht="12.75">
      <c r="A11" s="29" t="s">
        <v>212</v>
      </c>
      <c r="B11" s="26">
        <v>18</v>
      </c>
      <c r="C11" s="27">
        <v>1</v>
      </c>
      <c r="D11" s="29">
        <f t="shared" si="0"/>
        <v>23</v>
      </c>
    </row>
    <row r="12" spans="1:4" ht="12.75">
      <c r="A12" s="29" t="s">
        <v>209</v>
      </c>
      <c r="B12" s="26">
        <v>22</v>
      </c>
      <c r="C12" s="27">
        <v>3</v>
      </c>
      <c r="D12" s="29">
        <f t="shared" si="0"/>
        <v>37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6.421875" style="0" customWidth="1"/>
    <col min="7" max="7" width="18.421875" style="0" bestFit="1" customWidth="1"/>
  </cols>
  <sheetData>
    <row r="1" spans="1:7" ht="12.75">
      <c r="A1" s="13" t="s">
        <v>120</v>
      </c>
      <c r="B1" s="14" t="s">
        <v>123</v>
      </c>
      <c r="C1" s="15" t="s">
        <v>49</v>
      </c>
      <c r="D1" s="16" t="s">
        <v>124</v>
      </c>
      <c r="E1" s="19" t="s">
        <v>125</v>
      </c>
      <c r="G1" s="25" t="s">
        <v>129</v>
      </c>
    </row>
    <row r="2" spans="1:7" ht="12.75">
      <c r="A2" s="5"/>
      <c r="B2" s="3"/>
      <c r="C2" s="8"/>
      <c r="D2" s="6"/>
      <c r="E2" s="20"/>
      <c r="G2" s="25"/>
    </row>
    <row r="3" spans="1:7" ht="12.75">
      <c r="A3" s="18" t="s">
        <v>107</v>
      </c>
      <c r="B3" s="21">
        <v>8</v>
      </c>
      <c r="C3" s="22">
        <v>115</v>
      </c>
      <c r="D3" s="23">
        <v>15</v>
      </c>
      <c r="E3" s="24">
        <f aca="true" t="shared" si="0" ref="E3:E18">C3/D3</f>
        <v>7.666666666666667</v>
      </c>
      <c r="G3" s="25">
        <v>3</v>
      </c>
    </row>
    <row r="4" spans="1:7" ht="12.75">
      <c r="A4" s="18" t="s">
        <v>9</v>
      </c>
      <c r="B4" s="21">
        <v>9</v>
      </c>
      <c r="C4" s="22">
        <v>137</v>
      </c>
      <c r="D4" s="23">
        <v>18</v>
      </c>
      <c r="E4" s="24">
        <f t="shared" si="0"/>
        <v>7.611111111111111</v>
      </c>
      <c r="G4" s="25">
        <v>4</v>
      </c>
    </row>
    <row r="5" spans="1:7" ht="12.75">
      <c r="A5" s="18" t="s">
        <v>16</v>
      </c>
      <c r="B5" s="21">
        <v>9</v>
      </c>
      <c r="C5" s="22">
        <v>126</v>
      </c>
      <c r="D5" s="23">
        <v>17</v>
      </c>
      <c r="E5" s="24">
        <f t="shared" si="0"/>
        <v>7.411764705882353</v>
      </c>
      <c r="G5" s="25">
        <v>2</v>
      </c>
    </row>
    <row r="6" spans="1:7" ht="12.75">
      <c r="A6" s="18" t="s">
        <v>53</v>
      </c>
      <c r="B6" s="21">
        <v>8</v>
      </c>
      <c r="C6" s="22">
        <v>59</v>
      </c>
      <c r="D6" s="23">
        <v>8</v>
      </c>
      <c r="E6" s="24">
        <f t="shared" si="0"/>
        <v>7.375</v>
      </c>
      <c r="G6" s="25">
        <v>1</v>
      </c>
    </row>
    <row r="7" spans="1:7" ht="12.75">
      <c r="A7" s="18" t="s">
        <v>11</v>
      </c>
      <c r="B7" s="21">
        <v>0</v>
      </c>
      <c r="C7" s="22">
        <v>80</v>
      </c>
      <c r="D7" s="23">
        <v>11</v>
      </c>
      <c r="E7" s="24">
        <f t="shared" si="0"/>
        <v>7.2727272727272725</v>
      </c>
      <c r="G7" s="25">
        <v>1</v>
      </c>
    </row>
    <row r="8" spans="1:5" ht="12.75">
      <c r="A8" s="18" t="s">
        <v>105</v>
      </c>
      <c r="B8" s="21">
        <v>7</v>
      </c>
      <c r="C8" s="22">
        <v>121</v>
      </c>
      <c r="D8" s="23">
        <v>17</v>
      </c>
      <c r="E8" s="24">
        <f t="shared" si="0"/>
        <v>7.117647058823529</v>
      </c>
    </row>
    <row r="9" spans="1:7" ht="12.75">
      <c r="A9" s="18" t="s">
        <v>13</v>
      </c>
      <c r="B9" s="21">
        <v>8</v>
      </c>
      <c r="C9" s="22">
        <v>106</v>
      </c>
      <c r="D9" s="23">
        <v>15</v>
      </c>
      <c r="E9" s="24">
        <f t="shared" si="0"/>
        <v>7.066666666666666</v>
      </c>
      <c r="G9" s="25">
        <v>2</v>
      </c>
    </row>
    <row r="10" spans="1:7" ht="12.75">
      <c r="A10" s="17" t="s">
        <v>21</v>
      </c>
      <c r="B10" s="21">
        <v>0</v>
      </c>
      <c r="C10" s="22">
        <v>70</v>
      </c>
      <c r="D10" s="23">
        <v>10</v>
      </c>
      <c r="E10" s="24">
        <f t="shared" si="0"/>
        <v>7</v>
      </c>
      <c r="G10" s="25">
        <v>3</v>
      </c>
    </row>
    <row r="11" spans="1:7" ht="12.75">
      <c r="A11" s="18" t="s">
        <v>17</v>
      </c>
      <c r="B11" s="21">
        <v>8</v>
      </c>
      <c r="C11" s="22">
        <v>90</v>
      </c>
      <c r="D11" s="23">
        <v>13</v>
      </c>
      <c r="E11" s="24">
        <f t="shared" si="0"/>
        <v>6.923076923076923</v>
      </c>
      <c r="G11" s="25"/>
    </row>
    <row r="12" spans="1:7" ht="12.75">
      <c r="A12" s="18" t="s">
        <v>104</v>
      </c>
      <c r="B12" s="21">
        <v>9</v>
      </c>
      <c r="C12" s="22">
        <v>123</v>
      </c>
      <c r="D12" s="23">
        <v>18</v>
      </c>
      <c r="E12" s="24">
        <f t="shared" si="0"/>
        <v>6.833333333333333</v>
      </c>
      <c r="G12" s="25">
        <v>1</v>
      </c>
    </row>
    <row r="13" spans="1:5" ht="12.75">
      <c r="A13" s="18" t="s">
        <v>14</v>
      </c>
      <c r="B13" s="21">
        <v>7</v>
      </c>
      <c r="C13" s="22">
        <v>68</v>
      </c>
      <c r="D13" s="23">
        <v>10</v>
      </c>
      <c r="E13" s="24">
        <f t="shared" si="0"/>
        <v>6.8</v>
      </c>
    </row>
    <row r="14" spans="1:5" ht="12.75">
      <c r="A14" s="18" t="s">
        <v>18</v>
      </c>
      <c r="B14" s="21">
        <v>8</v>
      </c>
      <c r="C14" s="22">
        <v>53</v>
      </c>
      <c r="D14" s="23">
        <v>8</v>
      </c>
      <c r="E14" s="24">
        <f t="shared" si="0"/>
        <v>6.625</v>
      </c>
    </row>
    <row r="15" spans="1:7" ht="12.75">
      <c r="A15" s="18" t="s">
        <v>52</v>
      </c>
      <c r="B15" s="21">
        <v>0</v>
      </c>
      <c r="C15" s="22">
        <v>79</v>
      </c>
      <c r="D15" s="23">
        <v>12</v>
      </c>
      <c r="E15" s="24">
        <f t="shared" si="0"/>
        <v>6.583333333333333</v>
      </c>
      <c r="G15" s="25"/>
    </row>
    <row r="16" spans="1:5" ht="12.75">
      <c r="A16" s="18" t="s">
        <v>20</v>
      </c>
      <c r="B16" s="21">
        <v>0</v>
      </c>
      <c r="C16" s="22">
        <v>79</v>
      </c>
      <c r="D16" s="23">
        <v>12</v>
      </c>
      <c r="E16" s="24">
        <f t="shared" si="0"/>
        <v>6.583333333333333</v>
      </c>
    </row>
    <row r="17" spans="1:7" ht="12.75">
      <c r="A17" s="18" t="s">
        <v>50</v>
      </c>
      <c r="B17" s="21">
        <v>6</v>
      </c>
      <c r="C17" s="22">
        <v>71</v>
      </c>
      <c r="D17" s="23">
        <v>11</v>
      </c>
      <c r="E17" s="24">
        <f t="shared" si="0"/>
        <v>6.454545454545454</v>
      </c>
      <c r="G17" s="25">
        <v>1</v>
      </c>
    </row>
    <row r="18" spans="1:5" ht="12.75">
      <c r="A18" s="18" t="s">
        <v>121</v>
      </c>
      <c r="B18" s="21">
        <v>7</v>
      </c>
      <c r="C18" s="22">
        <v>76</v>
      </c>
      <c r="D18" s="23">
        <v>12</v>
      </c>
      <c r="E18" s="24">
        <f t="shared" si="0"/>
        <v>6.333333333333333</v>
      </c>
    </row>
    <row r="20" spans="1:5" ht="12.75">
      <c r="A20" s="18" t="s">
        <v>122</v>
      </c>
      <c r="B20" s="21">
        <v>0</v>
      </c>
      <c r="C20" s="22">
        <v>8</v>
      </c>
      <c r="D20" s="23">
        <v>1</v>
      </c>
      <c r="E20" s="24">
        <f>C20/D20</f>
        <v>8</v>
      </c>
    </row>
    <row r="21" spans="1:7" ht="12.75">
      <c r="A21" s="18" t="s">
        <v>233</v>
      </c>
      <c r="B21" s="21">
        <v>0</v>
      </c>
      <c r="C21" s="22">
        <v>24</v>
      </c>
      <c r="D21" s="23">
        <v>3</v>
      </c>
      <c r="E21" s="24">
        <f>C21/D21</f>
        <v>8</v>
      </c>
      <c r="G21" s="25">
        <v>1</v>
      </c>
    </row>
    <row r="22" spans="1:5" ht="12.75">
      <c r="A22" s="18" t="s">
        <v>126</v>
      </c>
      <c r="B22" s="21" t="s">
        <v>231</v>
      </c>
      <c r="C22" s="22">
        <v>43</v>
      </c>
      <c r="D22" s="23">
        <v>6</v>
      </c>
      <c r="E22" s="24">
        <f>C22/D22</f>
        <v>7.166666666666667</v>
      </c>
    </row>
    <row r="23" spans="1:7" ht="12.75">
      <c r="A23" s="18" t="s">
        <v>127</v>
      </c>
      <c r="B23" s="21">
        <v>7</v>
      </c>
      <c r="C23" s="22">
        <v>14</v>
      </c>
      <c r="D23" s="23">
        <v>2</v>
      </c>
      <c r="E23" s="24">
        <f>C23/D23</f>
        <v>7</v>
      </c>
      <c r="G23" s="25"/>
    </row>
    <row r="24" spans="1:7" ht="12.75">
      <c r="A24" s="18" t="s">
        <v>7</v>
      </c>
      <c r="B24" s="21">
        <v>0</v>
      </c>
      <c r="C24" s="22">
        <v>13</v>
      </c>
      <c r="D24" s="23">
        <v>2</v>
      </c>
      <c r="E24" s="24">
        <f>C24/D24</f>
        <v>6.5</v>
      </c>
      <c r="G24" s="25"/>
    </row>
    <row r="25" ht="12.75">
      <c r="A25" t="s">
        <v>130</v>
      </c>
    </row>
    <row r="28" ht="12.75">
      <c r="A28" t="s">
        <v>144</v>
      </c>
    </row>
    <row r="29" spans="1:3" ht="12.75">
      <c r="A29" t="s">
        <v>185</v>
      </c>
      <c r="B29">
        <v>8</v>
      </c>
      <c r="C29">
        <v>8</v>
      </c>
    </row>
    <row r="30" spans="1:2" ht="12.75">
      <c r="A30" t="s">
        <v>145</v>
      </c>
      <c r="B30">
        <v>7</v>
      </c>
    </row>
    <row r="31" spans="1:2" ht="12.75">
      <c r="A31" t="s">
        <v>146</v>
      </c>
      <c r="B31">
        <v>5</v>
      </c>
    </row>
    <row r="32" spans="1:2" ht="12.75">
      <c r="A32" t="s">
        <v>158</v>
      </c>
      <c r="B32">
        <v>5</v>
      </c>
    </row>
    <row r="33" spans="1:2" ht="12.75">
      <c r="A33" t="s">
        <v>167</v>
      </c>
      <c r="B33">
        <v>5</v>
      </c>
    </row>
    <row r="34" spans="1:3" ht="12.75">
      <c r="A34" t="s">
        <v>202</v>
      </c>
      <c r="B34">
        <v>10</v>
      </c>
      <c r="C34">
        <v>7</v>
      </c>
    </row>
    <row r="35" spans="1:2" ht="12.75">
      <c r="A35" t="s">
        <v>232</v>
      </c>
      <c r="B35">
        <v>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/>
  <dimension ref="A1:H42"/>
  <sheetViews>
    <sheetView zoomScalePageLayoutView="0" workbookViewId="0" topLeftCell="A1">
      <selection activeCell="J6" sqref="J6"/>
    </sheetView>
  </sheetViews>
  <sheetFormatPr defaultColWidth="11.421875" defaultRowHeight="12.75"/>
  <sheetData>
    <row r="1" ht="12.75">
      <c r="A1" t="s">
        <v>90</v>
      </c>
    </row>
    <row r="3" ht="12.75">
      <c r="A3" t="s">
        <v>85</v>
      </c>
    </row>
    <row r="5" spans="1:5" ht="12.75">
      <c r="A5" t="s">
        <v>409</v>
      </c>
      <c r="D5" s="1" t="s">
        <v>91</v>
      </c>
      <c r="E5" t="s">
        <v>408</v>
      </c>
    </row>
    <row r="6" ht="12.75">
      <c r="E6" t="s">
        <v>411</v>
      </c>
    </row>
    <row r="7" spans="1:5" ht="12.75">
      <c r="A7" t="s">
        <v>368</v>
      </c>
      <c r="D7" s="1" t="s">
        <v>74</v>
      </c>
      <c r="E7" t="s">
        <v>410</v>
      </c>
    </row>
    <row r="8" spans="1:5" ht="12.75">
      <c r="A8" t="s">
        <v>369</v>
      </c>
      <c r="D8" t="s">
        <v>93</v>
      </c>
      <c r="E8" t="s">
        <v>412</v>
      </c>
    </row>
    <row r="10" ht="12.75">
      <c r="A10" t="s">
        <v>99</v>
      </c>
    </row>
    <row r="12" spans="1:8" ht="12.75">
      <c r="A12" t="s">
        <v>27</v>
      </c>
      <c r="C12">
        <v>3</v>
      </c>
      <c r="D12">
        <v>2</v>
      </c>
      <c r="E12">
        <v>1</v>
      </c>
      <c r="F12">
        <v>0</v>
      </c>
      <c r="G12" t="s">
        <v>94</v>
      </c>
      <c r="H12">
        <v>7</v>
      </c>
    </row>
    <row r="13" spans="1:8" ht="12.75">
      <c r="A13" t="s">
        <v>19</v>
      </c>
      <c r="C13">
        <v>3</v>
      </c>
      <c r="D13">
        <v>1</v>
      </c>
      <c r="E13">
        <v>2</v>
      </c>
      <c r="F13">
        <v>0</v>
      </c>
      <c r="G13" t="s">
        <v>95</v>
      </c>
      <c r="H13">
        <v>5</v>
      </c>
    </row>
    <row r="14" spans="1:8" ht="12.75">
      <c r="A14" t="s">
        <v>86</v>
      </c>
      <c r="C14">
        <v>3</v>
      </c>
      <c r="D14">
        <v>1</v>
      </c>
      <c r="E14">
        <v>0</v>
      </c>
      <c r="F14">
        <v>2</v>
      </c>
      <c r="G14" t="s">
        <v>98</v>
      </c>
      <c r="H14">
        <v>3</v>
      </c>
    </row>
    <row r="15" spans="1:8" ht="12.75">
      <c r="A15" t="s">
        <v>96</v>
      </c>
      <c r="C15">
        <v>3</v>
      </c>
      <c r="D15">
        <v>0</v>
      </c>
      <c r="E15">
        <v>1</v>
      </c>
      <c r="F15">
        <v>2</v>
      </c>
      <c r="G15" t="s">
        <v>97</v>
      </c>
      <c r="H15">
        <v>1</v>
      </c>
    </row>
    <row r="17" spans="1:4" ht="12.75">
      <c r="A17" t="s">
        <v>415</v>
      </c>
      <c r="C17" t="s">
        <v>102</v>
      </c>
      <c r="D17" t="s">
        <v>420</v>
      </c>
    </row>
    <row r="18" spans="1:4" ht="12.75">
      <c r="A18" t="s">
        <v>416</v>
      </c>
      <c r="C18" t="s">
        <v>100</v>
      </c>
      <c r="D18" t="s">
        <v>421</v>
      </c>
    </row>
    <row r="19" spans="1:4" ht="12.75">
      <c r="A19" t="s">
        <v>417</v>
      </c>
      <c r="C19" t="s">
        <v>101</v>
      </c>
      <c r="D19" t="s">
        <v>422</v>
      </c>
    </row>
    <row r="20" spans="1:4" ht="12.75">
      <c r="A20" t="s">
        <v>414</v>
      </c>
      <c r="C20" t="s">
        <v>106</v>
      </c>
      <c r="D20" t="s">
        <v>423</v>
      </c>
    </row>
    <row r="21" spans="1:4" ht="12.75">
      <c r="A21" t="s">
        <v>413</v>
      </c>
      <c r="C21" t="s">
        <v>108</v>
      </c>
      <c r="D21" t="s">
        <v>424</v>
      </c>
    </row>
    <row r="22" spans="1:4" ht="12.75">
      <c r="A22" t="s">
        <v>418</v>
      </c>
      <c r="C22" t="s">
        <v>109</v>
      </c>
      <c r="D22" t="s">
        <v>425</v>
      </c>
    </row>
    <row r="23" spans="1:4" ht="12.75">
      <c r="A23" t="s">
        <v>419</v>
      </c>
      <c r="C23" t="s">
        <v>113</v>
      </c>
      <c r="D23" t="s">
        <v>422</v>
      </c>
    </row>
    <row r="25" ht="12.75">
      <c r="A25" t="s">
        <v>288</v>
      </c>
    </row>
    <row r="27" spans="1:3" ht="12.75">
      <c r="A27" t="s">
        <v>427</v>
      </c>
      <c r="C27" t="s">
        <v>289</v>
      </c>
    </row>
    <row r="28" spans="1:4" ht="12.75">
      <c r="A28" t="s">
        <v>428</v>
      </c>
      <c r="C28" t="s">
        <v>290</v>
      </c>
      <c r="D28" t="s">
        <v>432</v>
      </c>
    </row>
    <row r="29" spans="1:3" ht="12.75">
      <c r="A29" t="s">
        <v>429</v>
      </c>
      <c r="C29" t="s">
        <v>291</v>
      </c>
    </row>
    <row r="30" spans="1:4" ht="12.75">
      <c r="A30" t="s">
        <v>430</v>
      </c>
      <c r="C30" t="s">
        <v>295</v>
      </c>
      <c r="D30" t="s">
        <v>433</v>
      </c>
    </row>
    <row r="32" spans="1:4" ht="12.75">
      <c r="A32" t="s">
        <v>431</v>
      </c>
      <c r="C32" t="s">
        <v>294</v>
      </c>
      <c r="D32" t="s">
        <v>426</v>
      </c>
    </row>
    <row r="40" ht="12.75">
      <c r="A40" t="s">
        <v>103</v>
      </c>
    </row>
    <row r="42" spans="1:6" ht="12.75">
      <c r="A42">
        <f>B42+C42+D42</f>
        <v>15</v>
      </c>
      <c r="B42">
        <v>6</v>
      </c>
      <c r="C42">
        <v>4</v>
      </c>
      <c r="D42">
        <v>5</v>
      </c>
      <c r="E42" t="s">
        <v>296</v>
      </c>
      <c r="F42">
        <f>B42*3+C42</f>
        <v>22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2.28125" style="0" customWidth="1"/>
    <col min="5" max="5" width="25.00390625" style="0" bestFit="1" customWidth="1"/>
  </cols>
  <sheetData>
    <row r="1" spans="1:5" ht="12.75">
      <c r="A1" t="s">
        <v>110</v>
      </c>
      <c r="D1" s="1">
        <v>37518</v>
      </c>
      <c r="E1" t="s">
        <v>186</v>
      </c>
    </row>
    <row r="3" spans="1:6" ht="12.75">
      <c r="A3" t="s">
        <v>111</v>
      </c>
      <c r="E3" t="s">
        <v>112</v>
      </c>
      <c r="F3">
        <v>14</v>
      </c>
    </row>
    <row r="4" spans="5:6" ht="12.75">
      <c r="E4" t="s">
        <v>188</v>
      </c>
      <c r="F4">
        <v>9</v>
      </c>
    </row>
    <row r="5" spans="1:6" ht="12.75">
      <c r="A5" t="s">
        <v>131</v>
      </c>
      <c r="C5">
        <v>7</v>
      </c>
      <c r="E5" t="s">
        <v>196</v>
      </c>
      <c r="F5">
        <v>8</v>
      </c>
    </row>
    <row r="6" spans="1:6" ht="12.75">
      <c r="A6" t="s">
        <v>132</v>
      </c>
      <c r="C6">
        <v>1</v>
      </c>
      <c r="E6" t="s">
        <v>321</v>
      </c>
      <c r="F6">
        <v>8</v>
      </c>
    </row>
    <row r="7" spans="1:6" ht="12.75">
      <c r="A7" t="s">
        <v>195</v>
      </c>
      <c r="C7">
        <v>1</v>
      </c>
      <c r="E7" t="s">
        <v>187</v>
      </c>
      <c r="F7">
        <v>7</v>
      </c>
    </row>
    <row r="8" spans="1:6" ht="12.75">
      <c r="A8" t="s">
        <v>224</v>
      </c>
      <c r="C8">
        <v>1</v>
      </c>
      <c r="E8" t="s">
        <v>133</v>
      </c>
      <c r="F8">
        <v>5</v>
      </c>
    </row>
    <row r="9" spans="1:6" ht="12.75">
      <c r="A9" t="s">
        <v>228</v>
      </c>
      <c r="C9">
        <v>1</v>
      </c>
      <c r="E9" t="s">
        <v>190</v>
      </c>
      <c r="F9">
        <v>5</v>
      </c>
    </row>
    <row r="10" spans="1:6" ht="12.75">
      <c r="A10" t="s">
        <v>50</v>
      </c>
      <c r="C10">
        <v>2</v>
      </c>
      <c r="E10" t="s">
        <v>239</v>
      </c>
      <c r="F10">
        <v>5</v>
      </c>
    </row>
    <row r="11" spans="1:6" ht="12.75">
      <c r="A11" t="s">
        <v>333</v>
      </c>
      <c r="C11">
        <v>1</v>
      </c>
      <c r="E11" t="s">
        <v>286</v>
      </c>
      <c r="F11">
        <v>4</v>
      </c>
    </row>
    <row r="12" spans="1:6" ht="12.75">
      <c r="A12" t="s">
        <v>334</v>
      </c>
      <c r="C12">
        <v>1</v>
      </c>
      <c r="E12" t="s">
        <v>346</v>
      </c>
      <c r="F12">
        <v>3</v>
      </c>
    </row>
    <row r="13" spans="1:6" ht="12.75">
      <c r="A13" t="s">
        <v>345</v>
      </c>
      <c r="C13">
        <v>1</v>
      </c>
      <c r="E13" t="s">
        <v>225</v>
      </c>
      <c r="F13">
        <v>2</v>
      </c>
    </row>
    <row r="14" spans="5:6" ht="12.75">
      <c r="E14" t="s">
        <v>229</v>
      </c>
      <c r="F14">
        <v>2</v>
      </c>
    </row>
    <row r="15" spans="5:6" ht="12.75">
      <c r="E15" t="s">
        <v>226</v>
      </c>
      <c r="F15">
        <v>1</v>
      </c>
    </row>
    <row r="16" spans="5:6" ht="12.75">
      <c r="E16" t="s">
        <v>189</v>
      </c>
      <c r="F16">
        <v>1</v>
      </c>
    </row>
    <row r="17" spans="5:6" ht="12.75">
      <c r="E17" t="s">
        <v>191</v>
      </c>
      <c r="F17">
        <v>1</v>
      </c>
    </row>
    <row r="18" spans="5:6" ht="12.75">
      <c r="E18" t="s">
        <v>335</v>
      </c>
      <c r="F18">
        <v>1</v>
      </c>
    </row>
    <row r="19" spans="5:6" ht="12.75">
      <c r="E19" t="s">
        <v>347</v>
      </c>
      <c r="F19">
        <v>1</v>
      </c>
    </row>
    <row r="20" ht="12.75">
      <c r="F20">
        <f>SUM(F3:F19)</f>
        <v>77</v>
      </c>
    </row>
    <row r="21" ht="12.75">
      <c r="F21">
        <f>13*6</f>
        <v>78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Brattvåg Elektro AS</dc:creator>
  <cp:keywords/>
  <dc:description/>
  <cp:lastModifiedBy>frode engeset</cp:lastModifiedBy>
  <dcterms:created xsi:type="dcterms:W3CDTF">2002-03-25T21:52:45Z</dcterms:created>
  <dcterms:modified xsi:type="dcterms:W3CDTF">2018-11-04T09:47:35Z</dcterms:modified>
  <cp:category/>
  <cp:version/>
  <cp:contentType/>
  <cp:contentStatus/>
</cp:coreProperties>
</file>